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3CENTRO NORTE HCN\2026\06-2026\"/>
    </mc:Choice>
  </mc:AlternateContent>
  <xr:revisionPtr revIDLastSave="0" documentId="8_{351D7262-F37F-47EB-A0FA-89BBFEC083F5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JUNHO 20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6" i="16" l="1"/>
  <c r="B128" i="16"/>
  <c r="B127" i="16" l="1"/>
  <c r="B83" i="16"/>
  <c r="B38" i="16"/>
  <c r="B84" i="16"/>
  <c r="B93" i="16"/>
  <c r="B74" i="16"/>
  <c r="B81" i="16"/>
  <c r="B71" i="16"/>
  <c r="B63" i="16"/>
  <c r="B26" i="16"/>
  <c r="B35" i="16"/>
  <c r="B69" i="16"/>
  <c r="B43" i="16"/>
  <c r="B111" i="16" l="1"/>
  <c r="B31" i="16"/>
  <c r="B46" i="16"/>
  <c r="B78" i="16"/>
  <c r="B80" i="16" s="1"/>
  <c r="B132" i="16"/>
  <c r="B124" i="16"/>
  <c r="B121" i="16"/>
  <c r="B118" i="16"/>
  <c r="B77" i="16"/>
  <c r="B66" i="16"/>
  <c r="B65" i="16" s="1"/>
  <c r="B41" i="16"/>
  <c r="B37" i="16" l="1"/>
  <c r="B126" i="16"/>
  <c r="B119" i="16" l="1"/>
  <c r="B142" i="16"/>
  <c r="B73" i="16"/>
</calcChain>
</file>

<file path=xl/sharedStrings.xml><?xml version="1.0" encoding="utf-8"?>
<sst xmlns="http://schemas.openxmlformats.org/spreadsheetml/2006/main" count="130" uniqueCount="110">
  <si>
    <t>Relatório Mensal Comparativo de Recursos Recebidos, Gastos e Devolvidos ao Poder Público</t>
  </si>
  <si>
    <t>NOME DO ÓRGÃO PÚBLICO/CONTRATANTE: Secretária  de Estado da Saúde - SES</t>
  </si>
  <si>
    <t>NOME DA ORGANIZAÇÃO SOCIAL/CONTRATADA: Instituto de Medicina Estudo e Desenvolvimento - IMED</t>
  </si>
  <si>
    <t>CNPJ: 19.324.171/0001-02</t>
  </si>
  <si>
    <t>CONTRATO DE GESTÃO/ADITIVO Nº: 080/2021</t>
  </si>
  <si>
    <t>PREVISÃO DE REPASSE MENSAL DO CONTRATO DE GESTÃO/ADITIVO - INVESTIMENTO :R$ 0,00</t>
  </si>
  <si>
    <t>Relatório Financeiro Mensal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</si>
  <si>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</si>
  <si>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</si>
  <si>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</si>
  <si>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</si>
  <si>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</si>
  <si>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</si>
  <si>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 xml:space="preserve">2.1 Repasse - CUSTEIO  </t>
  </si>
  <si>
    <t>2.2 Repasse - INVESTIMENTO (DETALHAR NÚMERO DA CONTA )</t>
  </si>
  <si>
    <t>2.3 Rendimento sobre Aplicação Financeiras - CUSTEIO (DETALHAR NÚMERO DA CONTA)</t>
  </si>
  <si>
    <t>2.4 Rendimento sobre Aplicação Financeiras - INVESTIMENTO (DETALHAR NÚMERO DA CONTA)</t>
  </si>
  <si>
    <t>Recuperação de Despesas</t>
  </si>
  <si>
    <t>Aporte para Caixa</t>
  </si>
  <si>
    <t>Devolução de Saldo de Caixa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</si>
  <si>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</si>
  <si>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</si>
  <si>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</si>
  <si>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</si>
  <si>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</si>
  <si>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</si>
  <si>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</si>
  <si>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</si>
  <si>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</si>
  <si>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</si>
  <si>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</si>
  <si>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</si>
  <si>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</si>
  <si>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5.1.1 Pessoal</t>
  </si>
  <si>
    <t>5.1.2 Serviços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</si>
  <si>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</si>
  <si>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</si>
  <si>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</si>
  <si>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</si>
  <si>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t>Concessionárias (Água, luz e telefonia)</t>
  </si>
  <si>
    <t>Rescisões Trabalhistas</t>
  </si>
  <si>
    <t>Alugueis</t>
  </si>
  <si>
    <t>Encargos Sobre Rescisão Trabalhista</t>
  </si>
  <si>
    <t>IRRF/IOF S/APLICAÇÃO FINANCEIRA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</si>
  <si>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</si>
  <si>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</si>
  <si>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</si>
  <si>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</si>
  <si>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</si>
  <si>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</si>
  <si>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</si>
  <si>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</si>
  <si>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</si>
  <si>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</si>
  <si>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7.1 Caixa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</si>
  <si>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</si>
  <si>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</si>
  <si>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</si>
  <si>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</si>
  <si>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</si>
  <si>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</si>
  <si>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</si>
  <si>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8.3 Glosa - outras (discriminar)</t>
  </si>
  <si>
    <t>TOTAL DAS GLOSAS</t>
  </si>
  <si>
    <t xml:space="preserve">9.Nota Explicativa: </t>
  </si>
  <si>
    <t xml:space="preserve">Assinatura do Resposável pela Area financeira (obrigatória): </t>
  </si>
  <si>
    <t xml:space="preserve">Assinatura do Contador: </t>
  </si>
  <si>
    <t>CNPJ:02.529.964/0001-57</t>
  </si>
  <si>
    <t>Devolução de Pagamento Indevido</t>
  </si>
  <si>
    <r>
      <t>TOTAL DE PAGAMENTOS - CUSTEIO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rFont val="Calibri"/>
        <family val="2"/>
      </rPr>
      <t>(5= 5.1.1 +5.1.2 + 5.1.3 + 5.1.4 + 5.1.5 +5.1.6 + 5.17 + 5.1.8)</t>
    </r>
  </si>
  <si>
    <t>Pensão Alimenticia</t>
  </si>
  <si>
    <t>Reembolso de Despesas</t>
  </si>
  <si>
    <t>Investimentos</t>
  </si>
  <si>
    <t>Recibo de pagamento a Autônomo</t>
  </si>
  <si>
    <t>Recursos Extracontratuais</t>
  </si>
  <si>
    <t>Bolsa Residência</t>
  </si>
  <si>
    <t>2.5 Outras entradas</t>
  </si>
  <si>
    <t xml:space="preserve">5.1.8 Outros (especificar a despesa) </t>
  </si>
  <si>
    <t xml:space="preserve">5.1.3 Materiais </t>
  </si>
  <si>
    <t>Desbloqueio Judicial</t>
  </si>
  <si>
    <t>Custas Processuais</t>
  </si>
  <si>
    <t>Outras Entradas</t>
  </si>
  <si>
    <t>Receitas Não Governamentais (doações, vendas, aluguéis e outros)</t>
  </si>
  <si>
    <t>Desbloqueio Bancário</t>
  </si>
  <si>
    <t>Caução para Fornecedores</t>
  </si>
  <si>
    <t>Receitas de Convênios</t>
  </si>
  <si>
    <t>Contratação Empréstimo/Financiamento</t>
  </si>
  <si>
    <t>Reembolso Rateio</t>
  </si>
  <si>
    <t>Despesas bancárias</t>
  </si>
  <si>
    <t>Reembolso de Rateios</t>
  </si>
  <si>
    <t>Contratação Empréstimo/Financeiro</t>
  </si>
  <si>
    <t>Outras Saídas</t>
  </si>
  <si>
    <t>Vale Transporte</t>
  </si>
  <si>
    <t>5.2.4 Aquisições de Equipamento Médico Hospitalar</t>
  </si>
  <si>
    <t>Devolução de Verba ao Poder Público</t>
  </si>
  <si>
    <t>C.E.F. AG 0012 C/C 580133738-1 CUSTEIO</t>
  </si>
  <si>
    <t>C.E.F. AG 0012 APLICAÇÃO 580133738-1 CUSTEIO</t>
  </si>
  <si>
    <t>NOME DA UNIDADE GERIDA:  Hospital Estadual do Centro Norte Goiano - HCN</t>
  </si>
  <si>
    <t>CNPJ: 19.324.171/0008-70</t>
  </si>
  <si>
    <t>VIGÊNCIA DO CONTRATO DE GESTÃO/TERMO ADITIVO:                                                             INÍCIO:    01/12/2021        E         TÉRMINO  30/11/2028</t>
  </si>
  <si>
    <t>PREVISÃO DE REPASSE MENSAL DO CONTRATO DE GESTÃO/ADITIVO - CUSTEIO : R$  19.411.133,38</t>
  </si>
  <si>
    <t>Metodologia Unificada das Entidades de Direito Privado Sem Fins 
Lucrativos - OSS SUBCIC - 2025</t>
  </si>
  <si>
    <t xml:space="preserve">Fundamento legal:  Item 12.1.p da Minuta Padrão do Contrato de Gestão – PGE, Art 11, V, alínea b da Resolução Normativa nº 4/2025 TCE-GO, Art. 21, § 4º da Lei Estadual nº 21.740 de 2022, Lei nº 22.485/2023
</t>
  </si>
  <si>
    <t>C.E.F. AG 2512 C/C 580133743 - 8 INVESTIMENTO</t>
  </si>
  <si>
    <t>C.E.F. AG 2512 C/C 580133763 -2 FUNDO RESCISORIO</t>
  </si>
  <si>
    <t>C.E.F. AG 2512 APLICAÇÃO 580133743-8 INVESTIMENTO</t>
  </si>
  <si>
    <t>C.E.F. AG 2512 APLICAÇÃO 580133763-2 FUNDO RESCISÓRIO</t>
  </si>
  <si>
    <t>Competência:  JUNHO/2026</t>
  </si>
  <si>
    <t>7.SALDO BANCÁRIO FINAL EM 30.06.2026</t>
  </si>
  <si>
    <t>Uruaçu, 07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</si>
</sst>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4" x14ac:knownFonts="1">
    <font>
      <sz val="11"/>
      <color rgb="FF000000"/>
      <name val="Calibri"/>
      <charset val="1"/>
    </font>
    <font>
      <sz val="9"/>
      <color rgb="FF000000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92D050"/>
        <b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Border="0" applyProtection="0"/>
    <xf numFmtId="44" fontId="10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top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4" fontId="7" fillId="0" borderId="1" xfId="1" applyNumberFormat="1" applyBorder="1" applyAlignment="1" applyProtection="1">
      <alignment vertical="center"/>
    </xf>
    <xf numFmtId="4" fontId="7" fillId="0" borderId="1" xfId="0" applyNumberFormat="1" applyFont="1" applyBorder="1" applyAlignment="1">
      <alignment vertical="center" shrinkToFit="1"/>
    </xf>
    <xf numFmtId="0" fontId="7" fillId="3" borderId="1" xfId="0" applyFont="1" applyFill="1" applyBorder="1" applyAlignment="1">
      <alignment vertical="center"/>
    </xf>
    <xf numFmtId="0" fontId="7" fillId="0" borderId="0" xfId="0" applyFont="1"/>
    <xf numFmtId="4" fontId="7" fillId="3" borderId="1" xfId="0" applyNumberFormat="1" applyFont="1" applyFill="1" applyBorder="1" applyAlignment="1">
      <alignment vertical="center"/>
    </xf>
    <xf numFmtId="0" fontId="7" fillId="5" borderId="1" xfId="0" applyFont="1" applyFill="1" applyBorder="1"/>
    <xf numFmtId="0" fontId="0" fillId="6" borderId="0" xfId="0" applyFill="1"/>
    <xf numFmtId="0" fontId="7" fillId="7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/>
    </xf>
    <xf numFmtId="44" fontId="7" fillId="0" borderId="1" xfId="2" applyFont="1" applyBorder="1"/>
    <xf numFmtId="44" fontId="7" fillId="6" borderId="1" xfId="2" applyFont="1" applyFill="1" applyBorder="1" applyAlignment="1">
      <alignment vertical="center"/>
    </xf>
    <xf numFmtId="44" fontId="7" fillId="6" borderId="1" xfId="2" applyFont="1" applyFill="1" applyBorder="1" applyAlignment="1">
      <alignment horizontal="right" vertical="center"/>
    </xf>
    <xf numFmtId="44" fontId="7" fillId="6" borderId="1" xfId="2" applyFont="1" applyFill="1" applyBorder="1"/>
    <xf numFmtId="44" fontId="9" fillId="6" borderId="1" xfId="2" applyFont="1" applyFill="1" applyBorder="1" applyAlignment="1">
      <alignment horizontal="right" vertical="center"/>
    </xf>
    <xf numFmtId="44" fontId="5" fillId="3" borderId="1" xfId="2" applyFont="1" applyFill="1" applyBorder="1" applyAlignment="1">
      <alignment vertical="center"/>
    </xf>
    <xf numFmtId="44" fontId="7" fillId="0" borderId="1" xfId="2" applyFont="1" applyBorder="1" applyAlignment="1">
      <alignment vertical="center"/>
    </xf>
    <xf numFmtId="44" fontId="5" fillId="0" borderId="1" xfId="2" applyFont="1" applyBorder="1" applyAlignment="1">
      <alignment vertical="center"/>
    </xf>
    <xf numFmtId="44" fontId="2" fillId="0" borderId="1" xfId="2" applyFont="1" applyBorder="1" applyAlignment="1">
      <alignment vertical="center"/>
    </xf>
    <xf numFmtId="44" fontId="5" fillId="4" borderId="1" xfId="2" applyFont="1" applyFill="1" applyBorder="1" applyAlignment="1">
      <alignment horizontal="right"/>
    </xf>
    <xf numFmtId="44" fontId="7" fillId="3" borderId="1" xfId="2" applyFont="1" applyFill="1" applyBorder="1" applyAlignment="1">
      <alignment vertical="center"/>
    </xf>
    <xf numFmtId="44" fontId="7" fillId="0" borderId="1" xfId="2" applyFont="1" applyBorder="1" applyAlignment="1">
      <alignment horizontal="right"/>
    </xf>
    <xf numFmtId="4" fontId="4" fillId="3" borderId="1" xfId="0" applyNumberFormat="1" applyFont="1" applyFill="1" applyBorder="1" applyAlignment="1">
      <alignment vertical="center" shrinkToFit="1"/>
    </xf>
    <xf numFmtId="44" fontId="4" fillId="0" borderId="1" xfId="2" applyFont="1" applyBorder="1" applyAlignment="1" applyProtection="1">
      <alignment vertical="center"/>
    </xf>
    <xf numFmtId="0" fontId="4" fillId="7" borderId="1" xfId="0" applyFont="1" applyFill="1" applyBorder="1" applyAlignment="1">
      <alignment vertical="center" wrapText="1"/>
    </xf>
    <xf numFmtId="4" fontId="11" fillId="3" borderId="1" xfId="0" applyNumberFormat="1" applyFont="1" applyFill="1" applyBorder="1" applyAlignment="1">
      <alignment vertical="center" shrinkToFit="1"/>
    </xf>
    <xf numFmtId="44" fontId="4" fillId="6" borderId="1" xfId="2" applyFont="1" applyFill="1" applyBorder="1"/>
    <xf numFmtId="44" fontId="4" fillId="6" borderId="1" xfId="2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44" fontId="4" fillId="6" borderId="1" xfId="2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44" fontId="4" fillId="8" borderId="1" xfId="2" applyFont="1" applyFill="1" applyBorder="1" applyAlignment="1">
      <alignment horizontal="right" vertical="center"/>
    </xf>
    <xf numFmtId="44" fontId="4" fillId="9" borderId="1" xfId="2" applyFont="1" applyFill="1" applyBorder="1" applyAlignment="1" applyProtection="1">
      <alignment vertical="center"/>
    </xf>
    <xf numFmtId="44" fontId="5" fillId="9" borderId="1" xfId="2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4" fontId="4" fillId="8" borderId="1" xfId="2" applyFont="1" applyFill="1" applyBorder="1" applyAlignment="1">
      <alignment horizontal="left" vertical="center"/>
    </xf>
    <xf numFmtId="0" fontId="5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vertical="center"/>
    </xf>
    <xf numFmtId="44" fontId="4" fillId="8" borderId="1" xfId="2" applyFont="1" applyFill="1" applyBorder="1" applyAlignment="1">
      <alignment vertical="center"/>
    </xf>
    <xf numFmtId="44" fontId="2" fillId="8" borderId="1" xfId="2" applyFont="1" applyFill="1" applyBorder="1" applyAlignment="1">
      <alignment vertical="center"/>
    </xf>
    <xf numFmtId="44" fontId="5" fillId="8" borderId="1" xfId="2" applyFont="1" applyFill="1" applyBorder="1" applyAlignment="1">
      <alignment vertical="center"/>
    </xf>
    <xf numFmtId="44" fontId="4" fillId="10" borderId="1" xfId="2" applyFont="1" applyFill="1" applyBorder="1" applyAlignment="1">
      <alignment vertical="center"/>
    </xf>
    <xf numFmtId="44" fontId="7" fillId="7" borderId="1" xfId="2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44" fontId="5" fillId="8" borderId="1" xfId="2" applyFont="1" applyFill="1" applyBorder="1" applyAlignment="1">
      <alignment horizontal="right"/>
    </xf>
    <xf numFmtId="0" fontId="4" fillId="11" borderId="1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44" fontId="4" fillId="12" borderId="1" xfId="2" applyFont="1" applyFill="1" applyBorder="1" applyAlignment="1">
      <alignment horizontal="right"/>
    </xf>
    <xf numFmtId="44" fontId="7" fillId="0" borderId="1" xfId="2" applyFont="1" applyBorder="1" applyProtection="1"/>
    <xf numFmtId="44" fontId="4" fillId="0" borderId="1" xfId="2" applyFont="1" applyBorder="1" applyProtection="1"/>
    <xf numFmtId="4" fontId="4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top"/>
    </xf>
    <xf numFmtId="44" fontId="13" fillId="0" borderId="1" xfId="2" applyFont="1" applyFill="1" applyBorder="1" applyAlignment="1" applyProtection="1">
      <alignment vertical="center"/>
    </xf>
    <xf numFmtId="0" fontId="4" fillId="0" borderId="1" xfId="0" applyFont="1" applyBorder="1" applyAlignment="1">
      <alignment vertical="top"/>
    </xf>
    <xf numFmtId="44" fontId="4" fillId="0" borderId="1" xfId="2" applyFont="1" applyFill="1" applyBorder="1" applyAlignment="1" applyProtection="1">
      <alignment vertical="center"/>
    </xf>
    <xf numFmtId="44" fontId="4" fillId="8" borderId="1" xfId="2" applyFont="1" applyFill="1" applyBorder="1" applyProtection="1"/>
    <xf numFmtId="44" fontId="4" fillId="12" borderId="1" xfId="2" applyFont="1" applyFill="1" applyBorder="1" applyAlignment="1" applyProtection="1">
      <alignment vertical="center"/>
    </xf>
    <xf numFmtId="0" fontId="5" fillId="7" borderId="1" xfId="0" applyFont="1" applyFill="1" applyBorder="1" applyAlignment="1">
      <alignment vertical="center" wrapText="1"/>
    </xf>
    <xf numFmtId="0" fontId="4" fillId="13" borderId="1" xfId="0" applyFont="1" applyFill="1" applyBorder="1" applyAlignment="1">
      <alignment vertical="center"/>
    </xf>
    <xf numFmtId="44" fontId="4" fillId="13" borderId="1" xfId="2" applyFont="1" applyFill="1" applyBorder="1" applyAlignment="1">
      <alignment vertical="center"/>
    </xf>
    <xf numFmtId="44" fontId="4" fillId="0" borderId="1" xfId="2" applyFont="1" applyBorder="1" applyAlignment="1">
      <alignment vertical="center"/>
    </xf>
    <xf numFmtId="44" fontId="0" fillId="6" borderId="1" xfId="0" applyNumberFormat="1" applyFill="1" applyBorder="1"/>
    <xf numFmtId="44" fontId="7" fillId="0" borderId="1" xfId="2" applyFont="1" applyFill="1" applyBorder="1"/>
    <xf numFmtId="44" fontId="7" fillId="0" borderId="1" xfId="2" applyFont="1" applyFill="1" applyBorder="1" applyAlignment="1">
      <alignment vertical="center"/>
    </xf>
    <xf numFmtId="44" fontId="4" fillId="0" borderId="1" xfId="2" applyFont="1" applyFill="1" applyBorder="1" applyAlignment="1">
      <alignment vertical="center"/>
    </xf>
    <xf numFmtId="44" fontId="7" fillId="0" borderId="1" xfId="2" applyFont="1" applyBorder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698988</xdr:colOff>
      <xdr:row>0</xdr:row>
      <xdr:rowOff>463797</xdr:rowOff>
    </xdr:from>
    <xdr:to>
      <xdr:col>0</xdr:col>
      <xdr:colOff>2632563</xdr:colOff>
      <xdr:row>0</xdr:row>
      <xdr:rowOff>1395069</xdr:rowOff>
    </xdr:to>
    <xdr:pic>
      <xdr:nvPicPr>
        <xdr:cNvPr id="3" name="Imagem 2" descr="Uma imagem contendo Texto&#10;&#10;Descrição gerada automaticamente">
          <a:extLst>
            <a:ext uri="{FF2B5EF4-FFF2-40B4-BE49-F238E27FC236}">
              <a16:creationId xmlns:a16="http://schemas.microsoft.com/office/drawing/2014/main" id="{39FFED69-8A4E-49BA-A49C-84DC54764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988" y="463797"/>
          <a:ext cx="1933575" cy="9312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4716708</xdr:colOff>
      <xdr:row>0</xdr:row>
      <xdr:rowOff>320554</xdr:rowOff>
    </xdr:from>
    <xdr:to>
      <xdr:col>1</xdr:col>
      <xdr:colOff>4341203</xdr:colOff>
      <xdr:row>0</xdr:row>
      <xdr:rowOff>1227260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1BB2CB8-9C77-7BFD-CBB1-04824753C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708" y="320554"/>
          <a:ext cx="5421923" cy="906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148"/>
  <sheetViews>
    <sheetView tabSelected="1" zoomScale="104" zoomScaleNormal="104" workbookViewId="0">
      <selection activeCell="B149" sqref="B149"/>
    </sheetView>
  </sheetViews>
  <sheetFormatPr defaultRowHeight="15" x14ac:dyDescent="0.25"/>
  <cols>
    <col min="1" max="1" width="87" customWidth="1"/>
    <col min="2" max="2" width="71.28515625" customWidth="1"/>
    <col min="3" max="16384" width="9.140625" style="22"/>
  </cols>
  <sheetData>
    <row r="1" spans="1:2" ht="124.5" customHeight="1" x14ac:dyDescent="0.25"/>
    <row r="2" spans="1:2" ht="18" customHeight="1" x14ac:dyDescent="0.25">
      <c r="A2" s="91" t="s">
        <v>0</v>
      </c>
      <c r="B2" s="91"/>
    </row>
    <row r="3" spans="1:2" ht="18" customHeight="1" x14ac:dyDescent="0.25">
      <c r="A3" s="91"/>
      <c r="B3" s="91"/>
    </row>
    <row r="4" spans="1:2" ht="18" customHeight="1" x14ac:dyDescent="0.25">
      <c r="A4" s="91"/>
      <c r="B4" s="91"/>
    </row>
    <row r="5" spans="1:2" ht="18" customHeight="1" x14ac:dyDescent="0.25">
      <c r="A5" s="91"/>
      <c r="B5" s="91"/>
    </row>
    <row r="6" spans="1:2" ht="18" customHeight="1" x14ac:dyDescent="0.25">
      <c r="A6" s="91"/>
      <c r="B6" s="91"/>
    </row>
    <row r="7" spans="1:2" x14ac:dyDescent="0.25">
      <c r="A7" s="91"/>
      <c r="B7" s="91"/>
    </row>
    <row r="8" spans="1:2" ht="24.75" customHeight="1" x14ac:dyDescent="0.25">
      <c r="A8" s="94" t="s">
        <v>101</v>
      </c>
      <c r="B8" s="95"/>
    </row>
    <row r="9" spans="1:2" ht="35.25" customHeight="1" x14ac:dyDescent="0.25">
      <c r="A9" s="96" t="s">
        <v>102</v>
      </c>
      <c r="B9" s="97"/>
    </row>
    <row r="10" spans="1:2" ht="18" customHeight="1" x14ac:dyDescent="0.25">
      <c r="A10" s="92" t="s">
        <v>1</v>
      </c>
      <c r="B10" s="92"/>
    </row>
    <row r="11" spans="1:2" ht="18" customHeight="1" x14ac:dyDescent="0.25">
      <c r="A11" s="12" t="s">
        <v>67</v>
      </c>
      <c r="B11" s="13"/>
    </row>
    <row r="12" spans="1:2" ht="18" customHeight="1" x14ac:dyDescent="0.25">
      <c r="A12" s="93" t="s">
        <v>2</v>
      </c>
      <c r="B12" s="93"/>
    </row>
    <row r="13" spans="1:2" ht="18" customHeight="1" x14ac:dyDescent="0.25">
      <c r="A13" s="14" t="s">
        <v>3</v>
      </c>
      <c r="B13" s="13"/>
    </row>
    <row r="14" spans="1:2" ht="18" customHeight="1" x14ac:dyDescent="0.25">
      <c r="A14" s="93" t="s">
        <v>97</v>
      </c>
      <c r="B14" s="93"/>
    </row>
    <row r="15" spans="1:2" ht="18" customHeight="1" x14ac:dyDescent="0.25">
      <c r="A15" s="14" t="s">
        <v>98</v>
      </c>
      <c r="B15" s="13"/>
    </row>
    <row r="16" spans="1:2" ht="18" customHeight="1" x14ac:dyDescent="0.25">
      <c r="A16" s="14" t="s">
        <v>4</v>
      </c>
      <c r="B16" s="14"/>
    </row>
    <row r="17" spans="1:2" ht="18" customHeight="1" x14ac:dyDescent="0.25">
      <c r="A17" s="93" t="s">
        <v>99</v>
      </c>
      <c r="B17" s="93"/>
    </row>
    <row r="18" spans="1:2" ht="18" customHeight="1" x14ac:dyDescent="0.25">
      <c r="A18" s="14"/>
      <c r="B18" s="13"/>
    </row>
    <row r="19" spans="1:2" ht="18" customHeight="1" x14ac:dyDescent="0.25">
      <c r="A19" s="1" t="s">
        <v>100</v>
      </c>
      <c r="B19" s="2"/>
    </row>
    <row r="20" spans="1:2" ht="18" customHeight="1" x14ac:dyDescent="0.25">
      <c r="A20" s="1" t="s">
        <v>5</v>
      </c>
      <c r="B20" s="2"/>
    </row>
    <row r="21" spans="1:2" ht="18" customHeight="1" x14ac:dyDescent="0.25">
      <c r="A21" s="1"/>
      <c r="B21" s="2"/>
    </row>
    <row r="22" spans="1:2" ht="18" customHeight="1" x14ac:dyDescent="0.25">
      <c r="A22" s="87" t="s">
        <v>6</v>
      </c>
      <c r="B22" s="87"/>
    </row>
    <row r="23" spans="1:2" ht="18" customHeight="1" x14ac:dyDescent="0.25">
      <c r="A23" s="15"/>
      <c r="B23" s="88"/>
    </row>
    <row r="24" spans="1:2" ht="18" customHeight="1" x14ac:dyDescent="0.25">
      <c r="A24" s="3" t="s">
        <v>107</v>
      </c>
      <c r="B24" s="88"/>
    </row>
    <row r="25" spans="1:2" ht="18" customHeight="1" x14ac:dyDescent="0.25">
      <c r="A25" s="56" t="s">
        <v>7</v>
      </c>
      <c r="B25" s="49"/>
    </row>
    <row r="26" spans="1:2" ht="18" customHeight="1" x14ac:dyDescent="0.25">
      <c r="A26" s="40" t="s">
        <v>8</v>
      </c>
      <c r="B26" s="41">
        <f>B32+B33+B34</f>
        <v>21267158.940000001</v>
      </c>
    </row>
    <row r="27" spans="1:2" ht="19.5" customHeight="1" x14ac:dyDescent="0.25">
      <c r="A27" s="40" t="s">
        <v>9</v>
      </c>
      <c r="B27" s="86">
        <v>0</v>
      </c>
    </row>
    <row r="28" spans="1:2" ht="18" customHeight="1" x14ac:dyDescent="0.25">
      <c r="A28" s="14" t="s">
        <v>95</v>
      </c>
      <c r="B28" s="28">
        <v>6245396.2000000002</v>
      </c>
    </row>
    <row r="29" spans="1:2" ht="18" customHeight="1" x14ac:dyDescent="0.25">
      <c r="A29" s="14" t="s">
        <v>103</v>
      </c>
      <c r="B29" s="31">
        <v>0</v>
      </c>
    </row>
    <row r="30" spans="1:2" ht="18" customHeight="1" x14ac:dyDescent="0.25">
      <c r="A30" s="14" t="s">
        <v>104</v>
      </c>
      <c r="B30" s="31">
        <v>518634.96</v>
      </c>
    </row>
    <row r="31" spans="1:2" ht="18" customHeight="1" x14ac:dyDescent="0.25">
      <c r="A31" s="43" t="s">
        <v>10</v>
      </c>
      <c r="B31" s="41">
        <f>SUM(B32:B34)</f>
        <v>21267158.940000001</v>
      </c>
    </row>
    <row r="32" spans="1:2" ht="18" customHeight="1" x14ac:dyDescent="0.25">
      <c r="A32" s="14" t="s">
        <v>96</v>
      </c>
      <c r="B32" s="31">
        <v>3328146.32</v>
      </c>
    </row>
    <row r="33" spans="1:2" ht="18" customHeight="1" x14ac:dyDescent="0.25">
      <c r="A33" s="14" t="s">
        <v>105</v>
      </c>
      <c r="B33" s="31">
        <v>663345.61</v>
      </c>
    </row>
    <row r="34" spans="1:2" ht="18" customHeight="1" x14ac:dyDescent="0.25">
      <c r="A34" s="14" t="s">
        <v>106</v>
      </c>
      <c r="B34" s="31">
        <v>17275667.010000002</v>
      </c>
    </row>
    <row r="35" spans="1:2" ht="18" customHeight="1" x14ac:dyDescent="0.25">
      <c r="A35" s="55" t="s">
        <v>11</v>
      </c>
      <c r="B35" s="50">
        <f>B34+B33+B32+B30+B29+B28</f>
        <v>28031190.100000001</v>
      </c>
    </row>
    <row r="36" spans="1:2" ht="18" customHeight="1" x14ac:dyDescent="0.25">
      <c r="A36" s="17"/>
      <c r="B36" s="16"/>
    </row>
    <row r="37" spans="1:2" ht="18" customHeight="1" x14ac:dyDescent="0.25">
      <c r="A37" s="53" t="s">
        <v>12</v>
      </c>
      <c r="B37" s="53">
        <f>SUM(B38+B41+B43+B46+B48)</f>
        <v>13388437.850000001</v>
      </c>
    </row>
    <row r="38" spans="1:2" ht="18" customHeight="1" x14ac:dyDescent="0.25">
      <c r="A38" s="42" t="s">
        <v>13</v>
      </c>
      <c r="B38" s="44">
        <f>SUM(B39:B40)</f>
        <v>13137033.75</v>
      </c>
    </row>
    <row r="39" spans="1:2" ht="18" customHeight="1" x14ac:dyDescent="0.25">
      <c r="A39" s="14" t="s">
        <v>95</v>
      </c>
      <c r="B39" s="31">
        <v>12537229.73</v>
      </c>
    </row>
    <row r="40" spans="1:2" ht="18" customHeight="1" x14ac:dyDescent="0.25">
      <c r="A40" s="14" t="s">
        <v>104</v>
      </c>
      <c r="B40" s="31">
        <v>599804.02</v>
      </c>
    </row>
    <row r="41" spans="1:2" ht="18" customHeight="1" x14ac:dyDescent="0.25">
      <c r="A41" s="42" t="s">
        <v>14</v>
      </c>
      <c r="B41" s="47">
        <f>B42</f>
        <v>0</v>
      </c>
    </row>
    <row r="42" spans="1:2" ht="18" customHeight="1" x14ac:dyDescent="0.25">
      <c r="A42" s="14" t="s">
        <v>103</v>
      </c>
      <c r="B42" s="29">
        <v>0</v>
      </c>
    </row>
    <row r="43" spans="1:2" ht="18" customHeight="1" x14ac:dyDescent="0.25">
      <c r="A43" s="27" t="s">
        <v>15</v>
      </c>
      <c r="B43" s="45">
        <f>SUM(B44:B45)</f>
        <v>244766.8</v>
      </c>
    </row>
    <row r="44" spans="1:2" ht="18" customHeight="1" x14ac:dyDescent="0.25">
      <c r="A44" s="14" t="s">
        <v>96</v>
      </c>
      <c r="B44" s="31">
        <v>71909.929999999993</v>
      </c>
    </row>
    <row r="45" spans="1:2" ht="18" customHeight="1" x14ac:dyDescent="0.25">
      <c r="A45" s="14" t="s">
        <v>106</v>
      </c>
      <c r="B45" s="31">
        <v>172856.87</v>
      </c>
    </row>
    <row r="46" spans="1:2" ht="18" customHeight="1" x14ac:dyDescent="0.25">
      <c r="A46" s="27" t="s">
        <v>16</v>
      </c>
      <c r="B46" s="44">
        <f>B47</f>
        <v>6637.3</v>
      </c>
    </row>
    <row r="47" spans="1:2" ht="18" customHeight="1" x14ac:dyDescent="0.25">
      <c r="A47" s="14" t="s">
        <v>105</v>
      </c>
      <c r="B47" s="31">
        <v>6637.3</v>
      </c>
    </row>
    <row r="48" spans="1:2" ht="18" customHeight="1" x14ac:dyDescent="0.25">
      <c r="A48" s="27" t="s">
        <v>76</v>
      </c>
      <c r="B48" s="44">
        <v>0</v>
      </c>
    </row>
    <row r="49" spans="1:2" ht="18" customHeight="1" x14ac:dyDescent="0.25">
      <c r="A49" s="23" t="s">
        <v>81</v>
      </c>
      <c r="B49" s="31">
        <v>0</v>
      </c>
    </row>
    <row r="50" spans="1:2" ht="18" customHeight="1" x14ac:dyDescent="0.25">
      <c r="A50" s="23" t="s">
        <v>82</v>
      </c>
      <c r="B50" s="31">
        <v>0</v>
      </c>
    </row>
    <row r="51" spans="1:2" ht="18" customHeight="1" x14ac:dyDescent="0.25">
      <c r="A51" s="23" t="s">
        <v>79</v>
      </c>
      <c r="B51" s="30">
        <v>0</v>
      </c>
    </row>
    <row r="52" spans="1:2" ht="18" customHeight="1" x14ac:dyDescent="0.25">
      <c r="A52" s="23" t="s">
        <v>83</v>
      </c>
      <c r="B52" s="30">
        <v>0</v>
      </c>
    </row>
    <row r="53" spans="1:2" ht="18" customHeight="1" x14ac:dyDescent="0.25">
      <c r="A53" s="23" t="s">
        <v>84</v>
      </c>
      <c r="B53" s="32">
        <v>0</v>
      </c>
    </row>
    <row r="54" spans="1:2" ht="18" customHeight="1" x14ac:dyDescent="0.25">
      <c r="A54" s="23" t="s">
        <v>85</v>
      </c>
      <c r="B54" s="32">
        <v>0</v>
      </c>
    </row>
    <row r="55" spans="1:2" ht="18" customHeight="1" x14ac:dyDescent="0.25">
      <c r="A55" s="23" t="s">
        <v>17</v>
      </c>
      <c r="B55" s="31">
        <v>26879.13</v>
      </c>
    </row>
    <row r="56" spans="1:2" ht="18" customHeight="1" x14ac:dyDescent="0.25">
      <c r="A56" s="23" t="s">
        <v>74</v>
      </c>
      <c r="B56" s="31">
        <v>0</v>
      </c>
    </row>
    <row r="57" spans="1:2" ht="18" customHeight="1" x14ac:dyDescent="0.25">
      <c r="A57" s="23" t="s">
        <v>71</v>
      </c>
      <c r="B57" s="31">
        <v>0</v>
      </c>
    </row>
    <row r="58" spans="1:2" ht="18" customHeight="1" x14ac:dyDescent="0.25">
      <c r="A58" s="23" t="s">
        <v>86</v>
      </c>
      <c r="B58" s="31">
        <v>0</v>
      </c>
    </row>
    <row r="59" spans="1:2" ht="18" customHeight="1" x14ac:dyDescent="0.25">
      <c r="A59" s="23" t="s">
        <v>18</v>
      </c>
      <c r="B59" s="31">
        <v>0</v>
      </c>
    </row>
    <row r="60" spans="1:2" ht="18" customHeight="1" x14ac:dyDescent="0.25">
      <c r="A60" s="23" t="s">
        <v>87</v>
      </c>
      <c r="B60" s="31">
        <v>0</v>
      </c>
    </row>
    <row r="61" spans="1:2" ht="18" customHeight="1" x14ac:dyDescent="0.25">
      <c r="A61" s="23" t="s">
        <v>68</v>
      </c>
      <c r="B61" s="31">
        <v>0</v>
      </c>
    </row>
    <row r="62" spans="1:2" ht="18" customHeight="1" x14ac:dyDescent="0.25">
      <c r="A62" s="18" t="s">
        <v>19</v>
      </c>
      <c r="B62" s="28">
        <v>0</v>
      </c>
    </row>
    <row r="63" spans="1:2" ht="18" customHeight="1" x14ac:dyDescent="0.25">
      <c r="A63" s="54" t="s">
        <v>20</v>
      </c>
      <c r="B63" s="51">
        <f>B39+B40+B42+B44+B45+B47+B49+B50+B51+B52+B53+B54+B55+B56+B57+B58+B59+B60+B61+B62</f>
        <v>13415316.98</v>
      </c>
    </row>
    <row r="64" spans="1:2" ht="18" customHeight="1" x14ac:dyDescent="0.25">
      <c r="A64" s="4"/>
      <c r="B64" s="5"/>
    </row>
    <row r="65" spans="1:2" ht="18" customHeight="1" x14ac:dyDescent="0.25">
      <c r="A65" s="58" t="s">
        <v>21</v>
      </c>
      <c r="B65" s="60">
        <f>B66+B69</f>
        <v>14374161.35</v>
      </c>
    </row>
    <row r="66" spans="1:2" ht="18" customHeight="1" x14ac:dyDescent="0.25">
      <c r="A66" s="46" t="s">
        <v>22</v>
      </c>
      <c r="B66" s="47">
        <f>SUM(B67:B68)</f>
        <v>14374161.35</v>
      </c>
    </row>
    <row r="67" spans="1:2" ht="18" customHeight="1" x14ac:dyDescent="0.25">
      <c r="A67" s="14" t="s">
        <v>96</v>
      </c>
      <c r="B67" s="31">
        <v>14374161.35</v>
      </c>
    </row>
    <row r="68" spans="1:2" ht="18" customHeight="1" x14ac:dyDescent="0.25">
      <c r="A68" s="14" t="s">
        <v>106</v>
      </c>
      <c r="B68" s="28"/>
    </row>
    <row r="69" spans="1:2" ht="18" customHeight="1" x14ac:dyDescent="0.25">
      <c r="A69" s="46" t="s">
        <v>23</v>
      </c>
      <c r="B69" s="81">
        <f>B70</f>
        <v>0</v>
      </c>
    </row>
    <row r="70" spans="1:2" ht="18" customHeight="1" x14ac:dyDescent="0.25">
      <c r="A70" s="14" t="s">
        <v>105</v>
      </c>
      <c r="B70" s="31"/>
    </row>
    <row r="71" spans="1:2" ht="18" customHeight="1" x14ac:dyDescent="0.25">
      <c r="A71" s="54" t="s">
        <v>24</v>
      </c>
      <c r="B71" s="61">
        <f>B67+B68+B70</f>
        <v>14374161.35</v>
      </c>
    </row>
    <row r="72" spans="1:2" ht="18" customHeight="1" x14ac:dyDescent="0.25">
      <c r="A72" s="7"/>
      <c r="B72" s="8"/>
    </row>
    <row r="73" spans="1:2" ht="18" customHeight="1" x14ac:dyDescent="0.25">
      <c r="A73" s="57" t="s">
        <v>25</v>
      </c>
      <c r="B73" s="60">
        <f>B74+B78</f>
        <v>13844990.880000001</v>
      </c>
    </row>
    <row r="74" spans="1:2" ht="18" customHeight="1" x14ac:dyDescent="0.25">
      <c r="A74" s="48" t="s">
        <v>26</v>
      </c>
      <c r="B74" s="35">
        <f>B75+B76</f>
        <v>13844990.880000001</v>
      </c>
    </row>
    <row r="75" spans="1:2" ht="18" customHeight="1" x14ac:dyDescent="0.25">
      <c r="A75" s="14" t="s">
        <v>96</v>
      </c>
      <c r="B75" s="31">
        <v>13844990.880000001</v>
      </c>
    </row>
    <row r="76" spans="1:2" ht="18" customHeight="1" x14ac:dyDescent="0.25">
      <c r="A76" s="14" t="s">
        <v>106</v>
      </c>
      <c r="B76" s="31">
        <v>0</v>
      </c>
    </row>
    <row r="77" spans="1:2" ht="18" customHeight="1" x14ac:dyDescent="0.25">
      <c r="A77" s="7" t="s">
        <v>27</v>
      </c>
      <c r="B77" s="35">
        <f>SUM(B75:B76)</f>
        <v>13844990.880000001</v>
      </c>
    </row>
    <row r="78" spans="1:2" ht="18" customHeight="1" x14ac:dyDescent="0.25">
      <c r="A78" s="7" t="s">
        <v>28</v>
      </c>
      <c r="B78" s="35">
        <f>B79</f>
        <v>0</v>
      </c>
    </row>
    <row r="79" spans="1:2" ht="18" customHeight="1" x14ac:dyDescent="0.25">
      <c r="A79" s="14" t="s">
        <v>105</v>
      </c>
      <c r="B79" s="31">
        <v>0</v>
      </c>
    </row>
    <row r="80" spans="1:2" ht="18" customHeight="1" x14ac:dyDescent="0.25">
      <c r="A80" s="7" t="s">
        <v>29</v>
      </c>
      <c r="B80" s="35">
        <f>B78</f>
        <v>0</v>
      </c>
    </row>
    <row r="81" spans="1:2" ht="18" customHeight="1" x14ac:dyDescent="0.25">
      <c r="A81" s="6" t="s">
        <v>30</v>
      </c>
      <c r="B81" s="37">
        <f>B75+B76</f>
        <v>13844990.880000001</v>
      </c>
    </row>
    <row r="82" spans="1:2" ht="18" customHeight="1" x14ac:dyDescent="0.25">
      <c r="A82" s="7"/>
      <c r="B82" s="8"/>
    </row>
    <row r="83" spans="1:2" ht="18" customHeight="1" x14ac:dyDescent="0.25">
      <c r="A83" s="58" t="s">
        <v>31</v>
      </c>
      <c r="B83" s="65">
        <f>B85+B86+B87+B88+B89+B90+B91</f>
        <v>18804094.43</v>
      </c>
    </row>
    <row r="84" spans="1:2" ht="18" customHeight="1" x14ac:dyDescent="0.25">
      <c r="A84" s="52" t="s">
        <v>32</v>
      </c>
      <c r="B84" s="63">
        <f>B85+B86+B87+B88+B89+B90+B91</f>
        <v>18804094.43</v>
      </c>
    </row>
    <row r="85" spans="1:2" ht="18" customHeight="1" x14ac:dyDescent="0.25">
      <c r="A85" s="24" t="s">
        <v>33</v>
      </c>
      <c r="B85" s="83">
        <v>3650052.33</v>
      </c>
    </row>
    <row r="86" spans="1:2" ht="18" customHeight="1" x14ac:dyDescent="0.25">
      <c r="A86" s="25" t="s">
        <v>34</v>
      </c>
      <c r="B86" s="83">
        <v>9168721.9499999993</v>
      </c>
    </row>
    <row r="87" spans="1:2" ht="18" customHeight="1" x14ac:dyDescent="0.25">
      <c r="A87" s="25" t="s">
        <v>78</v>
      </c>
      <c r="B87" s="83">
        <v>3676227.57</v>
      </c>
    </row>
    <row r="88" spans="1:2" ht="18" customHeight="1" x14ac:dyDescent="0.25">
      <c r="A88" s="24" t="s">
        <v>72</v>
      </c>
      <c r="B88" s="83">
        <v>0</v>
      </c>
    </row>
    <row r="89" spans="1:2" ht="18" customHeight="1" x14ac:dyDescent="0.25">
      <c r="A89" s="24" t="s">
        <v>35</v>
      </c>
      <c r="B89" s="84">
        <v>0</v>
      </c>
    </row>
    <row r="90" spans="1:2" ht="18" customHeight="1" x14ac:dyDescent="0.25">
      <c r="A90" s="24" t="s">
        <v>36</v>
      </c>
      <c r="B90" s="83">
        <v>715473.51</v>
      </c>
    </row>
    <row r="91" spans="1:2" ht="18" customHeight="1" x14ac:dyDescent="0.25">
      <c r="A91" s="24" t="s">
        <v>37</v>
      </c>
      <c r="B91" s="83">
        <v>1593619.07</v>
      </c>
    </row>
    <row r="92" spans="1:2" ht="24" customHeight="1" x14ac:dyDescent="0.25">
      <c r="A92" s="24" t="s">
        <v>38</v>
      </c>
      <c r="B92" s="84">
        <v>0</v>
      </c>
    </row>
    <row r="93" spans="1:2" ht="18" customHeight="1" x14ac:dyDescent="0.25">
      <c r="A93" s="78" t="s">
        <v>77</v>
      </c>
      <c r="B93" s="85">
        <f>B94+B95+B96+B97+B98+B99+B100+B101+B102+B103+B104+B105+B106+B107+B108+B109+B110</f>
        <v>797710.79999999993</v>
      </c>
    </row>
    <row r="94" spans="1:2" ht="18" customHeight="1" x14ac:dyDescent="0.25">
      <c r="A94" s="26" t="s">
        <v>39</v>
      </c>
      <c r="B94" s="83">
        <v>430383.66</v>
      </c>
    </row>
    <row r="95" spans="1:2" ht="18" customHeight="1" x14ac:dyDescent="0.25">
      <c r="A95" s="26" t="s">
        <v>89</v>
      </c>
      <c r="B95" s="83">
        <v>0</v>
      </c>
    </row>
    <row r="96" spans="1:2" ht="18" customHeight="1" x14ac:dyDescent="0.25">
      <c r="A96" s="26" t="s">
        <v>88</v>
      </c>
      <c r="B96" s="83">
        <v>3.6</v>
      </c>
    </row>
    <row r="97" spans="1:2" ht="18" customHeight="1" x14ac:dyDescent="0.25">
      <c r="A97" s="26" t="s">
        <v>73</v>
      </c>
      <c r="B97" s="83">
        <v>9206.36</v>
      </c>
    </row>
    <row r="98" spans="1:2" ht="18" customHeight="1" x14ac:dyDescent="0.25">
      <c r="A98" s="26" t="s">
        <v>90</v>
      </c>
      <c r="B98" s="83">
        <v>0</v>
      </c>
    </row>
    <row r="99" spans="1:2" ht="18" customHeight="1" x14ac:dyDescent="0.25">
      <c r="A99" s="26" t="s">
        <v>71</v>
      </c>
      <c r="B99" s="83">
        <v>0</v>
      </c>
    </row>
    <row r="100" spans="1:2" ht="18" customHeight="1" x14ac:dyDescent="0.25">
      <c r="A100" s="26" t="s">
        <v>75</v>
      </c>
      <c r="B100" s="83">
        <v>74477.84</v>
      </c>
    </row>
    <row r="101" spans="1:2" ht="18" customHeight="1" x14ac:dyDescent="0.25">
      <c r="A101" s="26" t="s">
        <v>40</v>
      </c>
      <c r="B101" s="83">
        <v>201469.65</v>
      </c>
    </row>
    <row r="102" spans="1:2" ht="18" customHeight="1" x14ac:dyDescent="0.25">
      <c r="A102" s="26" t="s">
        <v>70</v>
      </c>
      <c r="B102" s="83">
        <v>0</v>
      </c>
    </row>
    <row r="103" spans="1:2" ht="18" customHeight="1" x14ac:dyDescent="0.25">
      <c r="A103" s="26" t="s">
        <v>41</v>
      </c>
      <c r="B103" s="83">
        <v>1165</v>
      </c>
    </row>
    <row r="104" spans="1:2" ht="18" customHeight="1" x14ac:dyDescent="0.25">
      <c r="A104" s="26" t="s">
        <v>92</v>
      </c>
      <c r="B104" s="83">
        <v>0</v>
      </c>
    </row>
    <row r="105" spans="1:2" ht="18" customHeight="1" x14ac:dyDescent="0.25">
      <c r="A105" s="26" t="s">
        <v>80</v>
      </c>
      <c r="B105" s="83">
        <v>55911.86</v>
      </c>
    </row>
    <row r="106" spans="1:2" ht="18" customHeight="1" x14ac:dyDescent="0.25">
      <c r="A106" s="26" t="s">
        <v>42</v>
      </c>
      <c r="B106" s="83">
        <v>23937.83</v>
      </c>
    </row>
    <row r="107" spans="1:2" ht="18" customHeight="1" x14ac:dyDescent="0.25">
      <c r="A107" s="26" t="s">
        <v>91</v>
      </c>
      <c r="B107" s="83">
        <v>1155</v>
      </c>
    </row>
    <row r="108" spans="1:2" ht="18" customHeight="1" x14ac:dyDescent="0.25">
      <c r="A108" s="23" t="s">
        <v>43</v>
      </c>
      <c r="B108" s="84">
        <v>0</v>
      </c>
    </row>
    <row r="109" spans="1:2" ht="18" customHeight="1" x14ac:dyDescent="0.25">
      <c r="A109" s="23" t="s">
        <v>18</v>
      </c>
      <c r="B109" s="84">
        <v>0</v>
      </c>
    </row>
    <row r="110" spans="1:2" ht="18" customHeight="1" x14ac:dyDescent="0.25">
      <c r="A110" s="23" t="s">
        <v>94</v>
      </c>
      <c r="B110" s="62">
        <v>0</v>
      </c>
    </row>
    <row r="111" spans="1:2" ht="18" customHeight="1" x14ac:dyDescent="0.25">
      <c r="A111" s="79" t="s">
        <v>69</v>
      </c>
      <c r="B111" s="80">
        <f>B84+B93</f>
        <v>19601805.23</v>
      </c>
    </row>
    <row r="112" spans="1:2" ht="18" customHeight="1" x14ac:dyDescent="0.25">
      <c r="A112" s="7"/>
      <c r="B112" s="20"/>
    </row>
    <row r="113" spans="1:2" ht="18" customHeight="1" x14ac:dyDescent="0.25">
      <c r="A113" s="52" t="s">
        <v>44</v>
      </c>
      <c r="B113" s="63"/>
    </row>
    <row r="114" spans="1:2" ht="18" customHeight="1" x14ac:dyDescent="0.25">
      <c r="A114" s="10" t="s">
        <v>45</v>
      </c>
      <c r="B114" s="34">
        <v>0</v>
      </c>
    </row>
    <row r="115" spans="1:2" ht="18" customHeight="1" x14ac:dyDescent="0.25">
      <c r="A115" s="10" t="s">
        <v>46</v>
      </c>
      <c r="B115" s="34"/>
    </row>
    <row r="116" spans="1:2" ht="18" customHeight="1" x14ac:dyDescent="0.25">
      <c r="A116" s="9" t="s">
        <v>47</v>
      </c>
      <c r="B116" s="38">
        <v>0</v>
      </c>
    </row>
    <row r="117" spans="1:2" ht="18" customHeight="1" x14ac:dyDescent="0.25">
      <c r="A117" s="9" t="s">
        <v>93</v>
      </c>
      <c r="B117" s="38"/>
    </row>
    <row r="118" spans="1:2" ht="18" customHeight="1" x14ac:dyDescent="0.25">
      <c r="A118" s="7" t="s">
        <v>48</v>
      </c>
      <c r="B118" s="33">
        <f xml:space="preserve"> SUM(B114:B117)</f>
        <v>0</v>
      </c>
    </row>
    <row r="119" spans="1:2" ht="18" customHeight="1" x14ac:dyDescent="0.25">
      <c r="A119" s="64" t="s">
        <v>49</v>
      </c>
      <c r="B119" s="51">
        <f>B84+B113</f>
        <v>18804094.43</v>
      </c>
    </row>
    <row r="120" spans="1:2" ht="18" customHeight="1" x14ac:dyDescent="0.25">
      <c r="A120" s="7"/>
      <c r="B120" s="36"/>
    </row>
    <row r="121" spans="1:2" ht="18" customHeight="1" x14ac:dyDescent="0.25">
      <c r="A121" s="66" t="s">
        <v>50</v>
      </c>
      <c r="B121" s="59">
        <f>B122+B123</f>
        <v>0</v>
      </c>
    </row>
    <row r="122" spans="1:2" ht="18" customHeight="1" x14ac:dyDescent="0.25">
      <c r="A122" s="10" t="s">
        <v>51</v>
      </c>
      <c r="B122" s="36">
        <v>0</v>
      </c>
    </row>
    <row r="123" spans="1:2" ht="18" customHeight="1" x14ac:dyDescent="0.25">
      <c r="A123" s="10" t="s">
        <v>52</v>
      </c>
      <c r="B123" s="39">
        <v>0</v>
      </c>
    </row>
    <row r="124" spans="1:2" ht="18" customHeight="1" x14ac:dyDescent="0.25">
      <c r="A124" s="67" t="s">
        <v>53</v>
      </c>
      <c r="B124" s="68">
        <f>SUM(B122+B123)</f>
        <v>0</v>
      </c>
    </row>
    <row r="125" spans="1:2" ht="18" customHeight="1" x14ac:dyDescent="0.25">
      <c r="A125" s="89"/>
      <c r="B125" s="89"/>
    </row>
    <row r="126" spans="1:2" ht="18" customHeight="1" x14ac:dyDescent="0.25">
      <c r="A126" s="56" t="s">
        <v>108</v>
      </c>
      <c r="B126" s="76">
        <f>B127+B128+B132</f>
        <v>23555320.41</v>
      </c>
    </row>
    <row r="127" spans="1:2" ht="18" customHeight="1" x14ac:dyDescent="0.25">
      <c r="A127" s="17" t="s">
        <v>54</v>
      </c>
      <c r="B127" s="69">
        <f>+B128+B129+B130+B131</f>
        <v>1710618.56</v>
      </c>
    </row>
    <row r="128" spans="1:2" ht="18" customHeight="1" x14ac:dyDescent="0.25">
      <c r="A128" s="71" t="s">
        <v>55</v>
      </c>
      <c r="B128" s="70">
        <f>SUM(B129:B131)</f>
        <v>855309.28</v>
      </c>
    </row>
    <row r="129" spans="1:2" ht="18" customHeight="1" x14ac:dyDescent="0.25">
      <c r="A129" s="14" t="s">
        <v>95</v>
      </c>
      <c r="B129" s="82">
        <v>0</v>
      </c>
    </row>
    <row r="130" spans="1:2" ht="18" customHeight="1" x14ac:dyDescent="0.25">
      <c r="A130" s="14" t="s">
        <v>103</v>
      </c>
      <c r="B130" s="28">
        <v>0</v>
      </c>
    </row>
    <row r="131" spans="1:2" ht="18" customHeight="1" x14ac:dyDescent="0.25">
      <c r="A131" s="14" t="s">
        <v>104</v>
      </c>
      <c r="B131" s="28">
        <v>855309.28</v>
      </c>
    </row>
    <row r="132" spans="1:2" ht="18" customHeight="1" x14ac:dyDescent="0.25">
      <c r="A132" s="71" t="s">
        <v>56</v>
      </c>
      <c r="B132" s="70">
        <f>SUM(B133:B135)</f>
        <v>20989392.57</v>
      </c>
    </row>
    <row r="133" spans="1:2" ht="18" customHeight="1" x14ac:dyDescent="0.25">
      <c r="A133" s="14" t="s">
        <v>96</v>
      </c>
      <c r="B133" s="31">
        <v>2870885.78</v>
      </c>
    </row>
    <row r="134" spans="1:2" ht="18" customHeight="1" x14ac:dyDescent="0.25">
      <c r="A134" s="14" t="s">
        <v>105</v>
      </c>
      <c r="B134" s="31">
        <v>669982.91</v>
      </c>
    </row>
    <row r="135" spans="1:2" ht="18" customHeight="1" x14ac:dyDescent="0.25">
      <c r="A135" s="14" t="s">
        <v>106</v>
      </c>
      <c r="B135" s="31">
        <v>17448523.879999999</v>
      </c>
    </row>
    <row r="136" spans="1:2" ht="18" customHeight="1" x14ac:dyDescent="0.25">
      <c r="A136" s="67" t="s">
        <v>57</v>
      </c>
      <c r="B136" s="77">
        <f>B131+B133+B134+B135</f>
        <v>21844701.849999998</v>
      </c>
    </row>
    <row r="137" spans="1:2" ht="18" customHeight="1" x14ac:dyDescent="0.25">
      <c r="A137" s="21" t="s">
        <v>58</v>
      </c>
      <c r="B137" s="28">
        <v>0</v>
      </c>
    </row>
    <row r="138" spans="1:2" ht="18" customHeight="1" x14ac:dyDescent="0.25">
      <c r="A138" s="11" t="s">
        <v>59</v>
      </c>
      <c r="B138" s="28">
        <v>0</v>
      </c>
    </row>
    <row r="139" spans="1:2" ht="18" customHeight="1" x14ac:dyDescent="0.25">
      <c r="A139" s="72" t="s">
        <v>60</v>
      </c>
      <c r="B139" s="73">
        <v>0</v>
      </c>
    </row>
    <row r="140" spans="1:2" ht="18" customHeight="1" x14ac:dyDescent="0.25">
      <c r="A140" s="72" t="s">
        <v>61</v>
      </c>
      <c r="B140" s="73">
        <v>0</v>
      </c>
    </row>
    <row r="141" spans="1:2" ht="18" customHeight="1" x14ac:dyDescent="0.25">
      <c r="A141" s="72" t="s">
        <v>62</v>
      </c>
      <c r="B141" s="73">
        <v>0</v>
      </c>
    </row>
    <row r="142" spans="1:2" ht="18" customHeight="1" x14ac:dyDescent="0.25">
      <c r="A142" s="74" t="s">
        <v>63</v>
      </c>
      <c r="B142" s="75">
        <f>B139+B140+B141</f>
        <v>0</v>
      </c>
    </row>
    <row r="143" spans="1:2" ht="18" customHeight="1" x14ac:dyDescent="0.25">
      <c r="A143" s="90" t="s">
        <v>64</v>
      </c>
      <c r="B143" s="90"/>
    </row>
    <row r="144" spans="1:2" ht="18" customHeight="1" x14ac:dyDescent="0.25">
      <c r="A144" s="90"/>
      <c r="B144" s="90"/>
    </row>
    <row r="145" spans="1:2" ht="18" customHeight="1" x14ac:dyDescent="0.25">
      <c r="A145" s="90"/>
      <c r="B145" s="90"/>
    </row>
    <row r="146" spans="1:2" ht="18" customHeight="1" x14ac:dyDescent="0.25">
      <c r="A146" s="19" t="s">
        <v>65</v>
      </c>
      <c r="B146" s="19"/>
    </row>
    <row r="147" spans="1:2" ht="18" customHeight="1" x14ac:dyDescent="0.25">
      <c r="A147" s="19"/>
      <c r="B147" s="19"/>
    </row>
    <row r="148" spans="1:2" ht="18" customHeight="1" x14ac:dyDescent="0.25">
      <c r="A148" s="19" t="s">
        <v>66</v>
      </c>
      <c r="B148" s="19" t="s">
        <v>109</v>
      </c>
    </row>
  </sheetData>
  <mergeCells count="11">
    <mergeCell ref="A22:B22"/>
    <mergeCell ref="B23:B24"/>
    <mergeCell ref="A125:B125"/>
    <mergeCell ref="A143:B145"/>
    <mergeCell ref="A2:B7"/>
    <mergeCell ref="A10:B10"/>
    <mergeCell ref="A12:B12"/>
    <mergeCell ref="A14:B14"/>
    <mergeCell ref="A17:B17"/>
    <mergeCell ref="A8:B8"/>
    <mergeCell ref="A9:B9"/>
  </mergeCells>
  <pageMargins left="0.511811024" right="0.511811024" top="0.78740157499999996" bottom="0.78740157499999996" header="0.31496062000000002" footer="0.31496062000000002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Dell</cp:lastModifiedBy>
  <cp:revision>12</cp:revision>
  <cp:lastPrinted>2026-07-07T12:07:08Z</cp:lastPrinted>
  <dcterms:created xsi:type="dcterms:W3CDTF">2021-09-23T15:15:00Z</dcterms:created>
  <dcterms:modified xsi:type="dcterms:W3CDTF">2026-07-15T16:51:54Z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3C55B412798940E49CAACE6C5A3C1432</vt:lpwstr>
  </property>
  <property fmtid="{D5CDD505-2E9C-101B-9397-08002B2CF9AE}" pid="3" name="KSOProductBuildVer">
    <vt:lpwstr>1046-11.2.0.11130</vt:lpwstr>
  </property>
</Properties>
</file>