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2-2026\"/>
    </mc:Choice>
  </mc:AlternateContent>
  <xr:revisionPtr revIDLastSave="0" documentId="8_{C6A421E6-9F26-406D-9AB9-04E6B4835C5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 FEVER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3" i="16" l="1"/>
  <c r="B38" i="16"/>
  <c r="B84" i="16"/>
  <c r="B136" i="16"/>
  <c r="B93" i="16"/>
  <c r="B74" i="16"/>
  <c r="B81" i="16"/>
  <c r="B71" i="16"/>
  <c r="B63" i="16"/>
  <c r="B26" i="16"/>
  <c r="B35" i="16"/>
  <c r="B69" i="16"/>
  <c r="B43" i="16"/>
  <c r="B111" i="16" l="1"/>
  <c r="B31" i="16"/>
  <c r="B46" i="16"/>
  <c r="B78" i="16"/>
  <c r="B80" i="16" s="1"/>
  <c r="B132" i="16"/>
  <c r="B128" i="16"/>
  <c r="B127" i="16" s="1"/>
  <c r="B124" i="16"/>
  <c r="B121" i="16"/>
  <c r="B118" i="16"/>
  <c r="B77" i="16"/>
  <c r="B66" i="16"/>
  <c r="B65" i="16" s="1"/>
  <c r="B41" i="16"/>
  <c r="B37" i="16" l="1"/>
  <c r="B126" i="16"/>
  <c r="B119" i="16" l="1"/>
  <c r="B142" i="16"/>
  <c r="B73" i="16"/>
</calcChain>
</file>

<file path=xl/sharedStrings.xml><?xml version="1.0" encoding="utf-8"?>
<sst xmlns="http://schemas.openxmlformats.org/spreadsheetml/2006/main" count="130" uniqueCount="110">
  <si>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</si>
  <si>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</si>
  <si>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</si>
  <si>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</si>
  <si>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</si>
  <si>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</si>
  <si>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</si>
  <si>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</si>
  <si>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</si>
  <si>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</si>
  <si>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</si>
  <si>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</si>
  <si>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</si>
  <si>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</si>
  <si>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</si>
  <si>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</si>
  <si>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</si>
  <si>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</si>
  <si>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</si>
  <si>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</si>
  <si>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</si>
  <si>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</si>
  <si>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</si>
  <si>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</si>
  <si>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</si>
  <si>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</si>
  <si>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</si>
  <si>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</si>
  <si>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</si>
  <si>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</si>
  <si>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</si>
  <si>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</si>
  <si>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</si>
  <si>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</si>
  <si>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</si>
  <si>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</si>
  <si>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</si>
  <si>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</si>
  <si>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</si>
  <si>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</si>
  <si>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</si>
  <si>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</si>
  <si>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</si>
  <si>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</si>
  <si>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</si>
  <si>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</si>
  <si>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</si>
  <si>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</si>
  <si>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</si>
  <si>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</si>
  <si>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</si>
  <si>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</si>
  <si>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</si>
  <si>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</si>
  <si>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</si>
  <si>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</si>
  <si>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</si>
  <si>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</si>
  <si>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</si>
  <si>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</si>
  <si>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</si>
  <si>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</si>
  <si>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</si>
  <si>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</si>
  <si>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</si>
  <si>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</si>
  <si>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</si>
  <si>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</si>
  <si>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</si>
  <si>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</si>
  <si>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</si>
  <si>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</si>
  <si>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</si>
  <si>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</si>
  <si>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</si>
  <si>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</si>
  <si>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</si>
  <si>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2.5 Outras entradas</t>
  </si>
  <si>
    <t xml:space="preserve">5.1.8 Outros (especificar a despesa) </t>
  </si>
  <si>
    <t xml:space="preserve">5.1.3 Materiais </t>
  </si>
  <si>
    <t>Desbloqueio Judicial</t>
  </si>
  <si>
    <t>Custas Processuais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</si>
  <si>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</si>
  <si>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</si>
  <si>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</si>
  <si>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</si>
  <si>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</si>
  <si>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</si>
  <si>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</si>
  <si>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</si>
  <si>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</si>
  <si>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</si>
  <si>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</si>
  <si>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</si>
  <si>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</si>
  <si>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Devolução de Verba ao Poder Público</t>
  </si>
  <si>
    <t>C.E.F. AG 0012 C/C 580133738-1 CUSTEIO</t>
  </si>
  <si>
    <t>C.E.F. AG 0012 C/C 580133743 - 8 INVESTIMENTO</t>
  </si>
  <si>
    <t>C.E.F. AG 0012 C/C 580133763 -2 FUNDO RESCISORIO</t>
  </si>
  <si>
    <t>C.E.F. AG 0012 APLICAÇÃO 580133738-1 CUSTEIO</t>
  </si>
  <si>
    <t>C.E.F. AG 0012 APLICAÇÃO 580133743-8 INVESTIMENTO</t>
  </si>
  <si>
    <t>C.E.F. AG 0012 APLICAÇÃO 580133763-2 FUNDO RESCISÓRIO</t>
  </si>
  <si>
    <t>NOME DA UNIDADE GERIDA:  Hospital Estadual do Centro Norte Goiano - HCN</t>
  </si>
  <si>
    <t>CNPJ: 19.324.171/0008-70</t>
  </si>
  <si>
    <t>VIGÊNCIA DO CONTRATO DE GESTÃO/TERMO ADITIVO:                                                             INÍCIO:    01/12/2021        E         TÉRMINO  30/11/2028</t>
  </si>
  <si>
    <t>PREVISÃO DE REPASSE MENSAL DO CONTRATO DE GESTÃO/ADITIVO - CUSTEIO : R$  19.411.133,38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</si>
  <si>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</si>
  <si>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</si>
  <si>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FEVEREIRO/2026</t>
  </si>
  <si>
    <t>7.SALDO BANCÁRIO FINAL EM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</si>
</sst>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48"/>
  <sheetViews>
    <sheetView tabSelected="1" zoomScale="104" zoomScaleNormal="104" workbookViewId="0">
      <selection activeCell="B135" sqref="B135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2"/>
  </cols>
  <sheetData>
    <row r="1" spans="1:2" ht="124.5" customHeight="1" x14ac:dyDescent="0.25"/>
    <row r="2" spans="1:2" ht="18" customHeight="1" x14ac:dyDescent="0.25">
      <c r="A2" s="91" t="s">
        <v>0</v>
      </c>
      <c r="B2" s="91"/>
    </row>
    <row r="3" spans="1:2" ht="18" customHeight="1" x14ac:dyDescent="0.25">
      <c r="A3" s="91"/>
      <c r="B3" s="91"/>
    </row>
    <row r="4" spans="1:2" ht="18" customHeight="1" x14ac:dyDescent="0.25">
      <c r="A4" s="91"/>
      <c r="B4" s="91"/>
    </row>
    <row r="5" spans="1:2" ht="18" customHeight="1" x14ac:dyDescent="0.25">
      <c r="A5" s="91"/>
      <c r="B5" s="91"/>
    </row>
    <row r="6" spans="1:2" ht="18" customHeight="1" x14ac:dyDescent="0.25">
      <c r="A6" s="91"/>
      <c r="B6" s="91"/>
    </row>
    <row r="7" spans="1:2" x14ac:dyDescent="0.25">
      <c r="A7" s="91"/>
      <c r="B7" s="91"/>
    </row>
    <row r="8" spans="1:2" ht="24.75" customHeight="1" x14ac:dyDescent="0.25">
      <c r="A8" s="94" t="s">
        <v>106</v>
      </c>
      <c r="B8" s="95"/>
    </row>
    <row r="9" spans="1:2" ht="35.25" customHeight="1" x14ac:dyDescent="0.25">
      <c r="A9" s="96" t="s">
        <v>107</v>
      </c>
      <c r="B9" s="97"/>
    </row>
    <row r="10" spans="1:2" ht="18" customHeight="1" x14ac:dyDescent="0.25">
      <c r="A10" s="92" t="s">
        <v>1</v>
      </c>
      <c r="B10" s="92"/>
    </row>
    <row r="11" spans="1:2" ht="18" customHeight="1" x14ac:dyDescent="0.25">
      <c r="A11" s="12" t="s">
        <v>68</v>
      </c>
      <c r="B11" s="13"/>
    </row>
    <row r="12" spans="1:2" ht="18" customHeight="1" x14ac:dyDescent="0.25">
      <c r="A12" s="93" t="s">
        <v>2</v>
      </c>
      <c r="B12" s="9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93" t="s">
        <v>102</v>
      </c>
      <c r="B14" s="93"/>
    </row>
    <row r="15" spans="1:2" ht="18" customHeight="1" x14ac:dyDescent="0.25">
      <c r="A15" s="14" t="s">
        <v>103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93" t="s">
        <v>104</v>
      </c>
      <c r="B17" s="93"/>
    </row>
    <row r="18" spans="1:2" ht="18" customHeight="1" x14ac:dyDescent="0.25">
      <c r="A18" s="14"/>
      <c r="B18" s="13"/>
    </row>
    <row r="19" spans="1:2" ht="18" customHeight="1" x14ac:dyDescent="0.25">
      <c r="A19" s="1" t="s">
        <v>105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87" t="s">
        <v>6</v>
      </c>
      <c r="B22" s="87"/>
    </row>
    <row r="23" spans="1:2" ht="18" customHeight="1" x14ac:dyDescent="0.25">
      <c r="A23" s="15"/>
      <c r="B23" s="88"/>
    </row>
    <row r="24" spans="1:2" ht="18" customHeight="1" x14ac:dyDescent="0.25">
      <c r="A24" s="3" t="s">
        <v>108</v>
      </c>
      <c r="B24" s="88"/>
    </row>
    <row r="25" spans="1:2" ht="18" customHeight="1" x14ac:dyDescent="0.25">
      <c r="A25" s="57" t="s">
        <v>7</v>
      </c>
      <c r="B25" s="50"/>
    </row>
    <row r="26" spans="1:2" ht="18" customHeight="1" x14ac:dyDescent="0.25">
      <c r="A26" s="40" t="s">
        <v>8</v>
      </c>
      <c r="B26" s="41">
        <f>B32+B33+B34</f>
        <v>20072933.940000001</v>
      </c>
    </row>
    <row r="27" spans="1:2" ht="19.5" customHeight="1" x14ac:dyDescent="0.25">
      <c r="A27" s="40" t="s">
        <v>9</v>
      </c>
      <c r="B27" s="49"/>
    </row>
    <row r="28" spans="1:2" ht="18" customHeight="1" x14ac:dyDescent="0.25">
      <c r="A28" s="14" t="s">
        <v>96</v>
      </c>
      <c r="B28" s="28">
        <v>0</v>
      </c>
    </row>
    <row r="29" spans="1:2" ht="18" customHeight="1" x14ac:dyDescent="0.25">
      <c r="A29" s="14" t="s">
        <v>97</v>
      </c>
      <c r="B29" s="31">
        <v>0</v>
      </c>
    </row>
    <row r="30" spans="1:2" ht="18" customHeight="1" x14ac:dyDescent="0.25">
      <c r="A30" s="14" t="s">
        <v>98</v>
      </c>
      <c r="B30" s="31">
        <v>0</v>
      </c>
    </row>
    <row r="31" spans="1:2" ht="18" customHeight="1" x14ac:dyDescent="0.25">
      <c r="A31" s="43" t="s">
        <v>10</v>
      </c>
      <c r="B31" s="41">
        <f>SUM(B32:B34)</f>
        <v>20072933.940000001</v>
      </c>
    </row>
    <row r="32" spans="1:2" ht="18" customHeight="1" x14ac:dyDescent="0.25">
      <c r="A32" s="14" t="s">
        <v>99</v>
      </c>
      <c r="B32" s="31">
        <v>4033319.52</v>
      </c>
    </row>
    <row r="33" spans="1:2" ht="18" customHeight="1" x14ac:dyDescent="0.25">
      <c r="A33" s="14" t="s">
        <v>100</v>
      </c>
      <c r="B33" s="31">
        <v>637836.28</v>
      </c>
    </row>
    <row r="34" spans="1:2" ht="18" customHeight="1" x14ac:dyDescent="0.25">
      <c r="A34" s="14" t="s">
        <v>101</v>
      </c>
      <c r="B34" s="31">
        <v>15401778.140000001</v>
      </c>
    </row>
    <row r="35" spans="1:2" ht="18" customHeight="1" x14ac:dyDescent="0.25">
      <c r="A35" s="56" t="s">
        <v>11</v>
      </c>
      <c r="B35" s="51">
        <f>B34+B33+B32+B30+B29+B28</f>
        <v>20072933.940000001</v>
      </c>
    </row>
    <row r="36" spans="1:2" ht="18" customHeight="1" x14ac:dyDescent="0.25">
      <c r="A36" s="17"/>
      <c r="B36" s="16"/>
    </row>
    <row r="37" spans="1:2" ht="18" customHeight="1" x14ac:dyDescent="0.25">
      <c r="A37" s="54" t="s">
        <v>12</v>
      </c>
      <c r="B37" s="54">
        <f>SUM(B38+B41+B43+B46+B48)</f>
        <v>19094841.079999998</v>
      </c>
    </row>
    <row r="38" spans="1:2" ht="18" customHeight="1" x14ac:dyDescent="0.25">
      <c r="A38" s="42" t="s">
        <v>13</v>
      </c>
      <c r="B38" s="44">
        <f>SUM(B39:B40)</f>
        <v>18799866.079999998</v>
      </c>
    </row>
    <row r="39" spans="1:2" ht="18" customHeight="1" x14ac:dyDescent="0.25">
      <c r="A39" s="14" t="s">
        <v>96</v>
      </c>
      <c r="B39" s="31">
        <v>17893366.149999999</v>
      </c>
    </row>
    <row r="40" spans="1:2" ht="18" customHeight="1" x14ac:dyDescent="0.25">
      <c r="A40" s="14" t="s">
        <v>98</v>
      </c>
      <c r="B40" s="31">
        <v>906499.93</v>
      </c>
    </row>
    <row r="41" spans="1:2" ht="18" customHeight="1" x14ac:dyDescent="0.25">
      <c r="A41" s="42" t="s">
        <v>14</v>
      </c>
      <c r="B41" s="47">
        <f>B42</f>
        <v>0</v>
      </c>
    </row>
    <row r="42" spans="1:2" ht="18" customHeight="1" x14ac:dyDescent="0.25">
      <c r="A42" s="14" t="s">
        <v>97</v>
      </c>
      <c r="B42" s="29">
        <v>0</v>
      </c>
    </row>
    <row r="43" spans="1:2" ht="18" customHeight="1" x14ac:dyDescent="0.25">
      <c r="A43" s="27" t="s">
        <v>15</v>
      </c>
      <c r="B43" s="45">
        <f>SUM(B44:B45)</f>
        <v>289256.71999999997</v>
      </c>
    </row>
    <row r="44" spans="1:2" ht="18" customHeight="1" x14ac:dyDescent="0.25">
      <c r="A44" s="14" t="s">
        <v>99</v>
      </c>
      <c r="B44" s="31">
        <v>144963.82</v>
      </c>
    </row>
    <row r="45" spans="1:2" ht="18" customHeight="1" x14ac:dyDescent="0.25">
      <c r="A45" s="14" t="s">
        <v>101</v>
      </c>
      <c r="B45" s="31">
        <v>144292.9</v>
      </c>
    </row>
    <row r="46" spans="1:2" ht="18" customHeight="1" x14ac:dyDescent="0.25">
      <c r="A46" s="27" t="s">
        <v>16</v>
      </c>
      <c r="B46" s="44">
        <f>B47</f>
        <v>5718.28</v>
      </c>
    </row>
    <row r="47" spans="1:2" ht="18" customHeight="1" x14ac:dyDescent="0.25">
      <c r="A47" s="14" t="s">
        <v>100</v>
      </c>
      <c r="B47" s="31">
        <v>5718.28</v>
      </c>
    </row>
    <row r="48" spans="1:2" ht="18" customHeight="1" x14ac:dyDescent="0.25">
      <c r="A48" s="27" t="s">
        <v>77</v>
      </c>
      <c r="B48" s="44">
        <v>0</v>
      </c>
    </row>
    <row r="49" spans="1:2" ht="18" customHeight="1" x14ac:dyDescent="0.25">
      <c r="A49" s="23" t="s">
        <v>82</v>
      </c>
      <c r="B49" s="31">
        <v>0</v>
      </c>
    </row>
    <row r="50" spans="1:2" ht="18" customHeight="1" x14ac:dyDescent="0.25">
      <c r="A50" s="23" t="s">
        <v>83</v>
      </c>
      <c r="B50" s="31">
        <v>0</v>
      </c>
    </row>
    <row r="51" spans="1:2" ht="18" customHeight="1" x14ac:dyDescent="0.25">
      <c r="A51" s="23" t="s">
        <v>80</v>
      </c>
      <c r="B51" s="30">
        <v>0</v>
      </c>
    </row>
    <row r="52" spans="1:2" ht="18" customHeight="1" x14ac:dyDescent="0.25">
      <c r="A52" s="23" t="s">
        <v>84</v>
      </c>
      <c r="B52" s="30">
        <v>0</v>
      </c>
    </row>
    <row r="53" spans="1:2" ht="18" customHeight="1" x14ac:dyDescent="0.25">
      <c r="A53" s="23" t="s">
        <v>85</v>
      </c>
      <c r="B53" s="32">
        <v>0</v>
      </c>
    </row>
    <row r="54" spans="1:2" ht="18" customHeight="1" x14ac:dyDescent="0.25">
      <c r="A54" s="23" t="s">
        <v>86</v>
      </c>
      <c r="B54" s="32">
        <v>0</v>
      </c>
    </row>
    <row r="55" spans="1:2" ht="18" customHeight="1" x14ac:dyDescent="0.25">
      <c r="A55" s="23" t="s">
        <v>17</v>
      </c>
      <c r="B55" s="31">
        <v>19547.509999999998</v>
      </c>
    </row>
    <row r="56" spans="1:2" ht="18" customHeight="1" x14ac:dyDescent="0.25">
      <c r="A56" s="23" t="s">
        <v>75</v>
      </c>
      <c r="B56" s="31">
        <v>0</v>
      </c>
    </row>
    <row r="57" spans="1:2" ht="18" customHeight="1" x14ac:dyDescent="0.25">
      <c r="A57" s="23" t="s">
        <v>72</v>
      </c>
      <c r="B57" s="31">
        <v>0</v>
      </c>
    </row>
    <row r="58" spans="1:2" ht="18" customHeight="1" x14ac:dyDescent="0.25">
      <c r="A58" s="23" t="s">
        <v>87</v>
      </c>
      <c r="B58" s="31">
        <v>0</v>
      </c>
    </row>
    <row r="59" spans="1:2" ht="18" customHeight="1" x14ac:dyDescent="0.25">
      <c r="A59" s="23" t="s">
        <v>18</v>
      </c>
      <c r="B59" s="31">
        <v>0</v>
      </c>
    </row>
    <row r="60" spans="1:2" ht="18" customHeight="1" x14ac:dyDescent="0.25">
      <c r="A60" s="23" t="s">
        <v>88</v>
      </c>
      <c r="B60" s="31">
        <v>0</v>
      </c>
    </row>
    <row r="61" spans="1:2" ht="18" customHeight="1" x14ac:dyDescent="0.25">
      <c r="A61" s="23" t="s">
        <v>69</v>
      </c>
      <c r="B61" s="31">
        <v>0</v>
      </c>
    </row>
    <row r="62" spans="1:2" ht="18" customHeight="1" x14ac:dyDescent="0.25">
      <c r="A62" s="18" t="s">
        <v>19</v>
      </c>
      <c r="B62" s="28">
        <v>0</v>
      </c>
    </row>
    <row r="63" spans="1:2" ht="18" customHeight="1" x14ac:dyDescent="0.25">
      <c r="A63" s="55" t="s">
        <v>20</v>
      </c>
      <c r="B63" s="52">
        <f>B39+B40+B42+B44+B45+B47+B49+B50+B51+B52+B53+B54+B55+B56+B57+B58+B59+B60+B61+B62</f>
        <v>19114388.59</v>
      </c>
    </row>
    <row r="64" spans="1:2" ht="18" customHeight="1" x14ac:dyDescent="0.25">
      <c r="A64" s="4"/>
      <c r="B64" s="5"/>
    </row>
    <row r="65" spans="1:2" ht="18" customHeight="1" x14ac:dyDescent="0.25">
      <c r="A65" s="59" t="s">
        <v>21</v>
      </c>
      <c r="B65" s="61">
        <f>B66+B69</f>
        <v>13120754.729999999</v>
      </c>
    </row>
    <row r="66" spans="1:2" ht="18" customHeight="1" x14ac:dyDescent="0.25">
      <c r="A66" s="46" t="s">
        <v>22</v>
      </c>
      <c r="B66" s="47">
        <f>SUM(B67:B68)</f>
        <v>13120754.729999999</v>
      </c>
    </row>
    <row r="67" spans="1:2" ht="18" customHeight="1" x14ac:dyDescent="0.25">
      <c r="A67" s="14" t="s">
        <v>99</v>
      </c>
      <c r="B67" s="31">
        <v>12918545.449999999</v>
      </c>
    </row>
    <row r="68" spans="1:2" ht="18" customHeight="1" x14ac:dyDescent="0.25">
      <c r="A68" s="14" t="s">
        <v>101</v>
      </c>
      <c r="B68" s="28">
        <v>202209.28</v>
      </c>
    </row>
    <row r="69" spans="1:2" ht="18" customHeight="1" x14ac:dyDescent="0.25">
      <c r="A69" s="46" t="s">
        <v>23</v>
      </c>
      <c r="B69" s="82">
        <f>B70</f>
        <v>0</v>
      </c>
    </row>
    <row r="70" spans="1:2" ht="18" customHeight="1" x14ac:dyDescent="0.25">
      <c r="A70" s="14" t="s">
        <v>100</v>
      </c>
      <c r="B70" s="31"/>
    </row>
    <row r="71" spans="1:2" ht="18" customHeight="1" x14ac:dyDescent="0.25">
      <c r="A71" s="55" t="s">
        <v>24</v>
      </c>
      <c r="B71" s="62">
        <f>B67+B68+B70</f>
        <v>13120754.729999999</v>
      </c>
    </row>
    <row r="72" spans="1:2" ht="18" customHeight="1" x14ac:dyDescent="0.25">
      <c r="A72" s="7"/>
      <c r="B72" s="8"/>
    </row>
    <row r="73" spans="1:2" ht="18" customHeight="1" x14ac:dyDescent="0.25">
      <c r="A73" s="58" t="s">
        <v>25</v>
      </c>
      <c r="B73" s="61">
        <f>B74+B78</f>
        <v>18400000</v>
      </c>
    </row>
    <row r="74" spans="1:2" ht="18" customHeight="1" x14ac:dyDescent="0.25">
      <c r="A74" s="48" t="s">
        <v>26</v>
      </c>
      <c r="B74" s="35">
        <f>B75+B76</f>
        <v>18400000</v>
      </c>
    </row>
    <row r="75" spans="1:2" ht="18" customHeight="1" x14ac:dyDescent="0.25">
      <c r="A75" s="14" t="s">
        <v>99</v>
      </c>
      <c r="B75" s="31">
        <v>17600000</v>
      </c>
    </row>
    <row r="76" spans="1:2" ht="18" customHeight="1" x14ac:dyDescent="0.25">
      <c r="A76" s="14" t="s">
        <v>101</v>
      </c>
      <c r="B76" s="31">
        <v>800000</v>
      </c>
    </row>
    <row r="77" spans="1:2" ht="18" customHeight="1" x14ac:dyDescent="0.25">
      <c r="A77" s="7" t="s">
        <v>27</v>
      </c>
      <c r="B77" s="35">
        <f>SUM(B75:B76)</f>
        <v>18400000</v>
      </c>
    </row>
    <row r="78" spans="1:2" ht="18" customHeight="1" x14ac:dyDescent="0.25">
      <c r="A78" s="7" t="s">
        <v>28</v>
      </c>
      <c r="B78" s="35">
        <f>B79</f>
        <v>0</v>
      </c>
    </row>
    <row r="79" spans="1:2" ht="18" customHeight="1" x14ac:dyDescent="0.25">
      <c r="A79" s="14" t="s">
        <v>100</v>
      </c>
      <c r="B79" s="31">
        <v>0</v>
      </c>
    </row>
    <row r="80" spans="1:2" ht="18" customHeight="1" x14ac:dyDescent="0.25">
      <c r="A80" s="7" t="s">
        <v>29</v>
      </c>
      <c r="B80" s="35">
        <f>B78</f>
        <v>0</v>
      </c>
    </row>
    <row r="81" spans="1:2" ht="18" customHeight="1" x14ac:dyDescent="0.25">
      <c r="A81" s="6" t="s">
        <v>30</v>
      </c>
      <c r="B81" s="37">
        <f>B75+B76</f>
        <v>18400000</v>
      </c>
    </row>
    <row r="82" spans="1:2" ht="18" customHeight="1" x14ac:dyDescent="0.25">
      <c r="A82" s="7"/>
      <c r="B82" s="8"/>
    </row>
    <row r="83" spans="1:2" ht="18" customHeight="1" x14ac:dyDescent="0.25">
      <c r="A83" s="59" t="s">
        <v>31</v>
      </c>
      <c r="B83" s="66">
        <f>B85+B86+B87+B88+B89+B90+B91</f>
        <v>12743426.050000001</v>
      </c>
    </row>
    <row r="84" spans="1:2" ht="18" customHeight="1" x14ac:dyDescent="0.25">
      <c r="A84" s="53" t="s">
        <v>32</v>
      </c>
      <c r="B84" s="64">
        <f>B85+B86+B87+B88+B89+B90+B91</f>
        <v>12743426.050000001</v>
      </c>
    </row>
    <row r="85" spans="1:2" ht="18" customHeight="1" x14ac:dyDescent="0.25">
      <c r="A85" s="24" t="s">
        <v>33</v>
      </c>
      <c r="B85" s="84">
        <v>3075186.35</v>
      </c>
    </row>
    <row r="86" spans="1:2" ht="18" customHeight="1" x14ac:dyDescent="0.25">
      <c r="A86" s="25" t="s">
        <v>34</v>
      </c>
      <c r="B86" s="84">
        <v>5895461.4199999999</v>
      </c>
    </row>
    <row r="87" spans="1:2" ht="18" customHeight="1" x14ac:dyDescent="0.25">
      <c r="A87" s="25" t="s">
        <v>79</v>
      </c>
      <c r="B87" s="84">
        <v>1347402.56</v>
      </c>
    </row>
    <row r="88" spans="1:2" ht="18" customHeight="1" x14ac:dyDescent="0.25">
      <c r="A88" s="24" t="s">
        <v>73</v>
      </c>
      <c r="B88" s="84">
        <v>0</v>
      </c>
    </row>
    <row r="89" spans="1:2" ht="18" customHeight="1" x14ac:dyDescent="0.25">
      <c r="A89" s="24" t="s">
        <v>35</v>
      </c>
      <c r="B89" s="85">
        <v>0</v>
      </c>
    </row>
    <row r="90" spans="1:2" ht="18" customHeight="1" x14ac:dyDescent="0.25">
      <c r="A90" s="24" t="s">
        <v>36</v>
      </c>
      <c r="B90" s="84">
        <v>720709.34</v>
      </c>
    </row>
    <row r="91" spans="1:2" ht="18" customHeight="1" x14ac:dyDescent="0.25">
      <c r="A91" s="24" t="s">
        <v>37</v>
      </c>
      <c r="B91" s="84">
        <v>1704666.38</v>
      </c>
    </row>
    <row r="92" spans="1:2" ht="24" customHeight="1" x14ac:dyDescent="0.25">
      <c r="A92" s="24" t="s">
        <v>38</v>
      </c>
      <c r="B92" s="85">
        <v>0</v>
      </c>
    </row>
    <row r="93" spans="1:2" ht="18" customHeight="1" x14ac:dyDescent="0.25">
      <c r="A93" s="79" t="s">
        <v>78</v>
      </c>
      <c r="B93" s="86">
        <f>B94+B95+B96+B97+B98+B99+B100+B101+B102+B103+B104+B105+B106+B107+B108+B109+B110</f>
        <v>796742.27</v>
      </c>
    </row>
    <row r="94" spans="1:2" ht="18" customHeight="1" x14ac:dyDescent="0.25">
      <c r="A94" s="26" t="s">
        <v>39</v>
      </c>
      <c r="B94" s="84">
        <v>427417.29</v>
      </c>
    </row>
    <row r="95" spans="1:2" ht="18" customHeight="1" x14ac:dyDescent="0.25">
      <c r="A95" s="26" t="s">
        <v>90</v>
      </c>
      <c r="B95" s="84">
        <v>0</v>
      </c>
    </row>
    <row r="96" spans="1:2" ht="18" customHeight="1" x14ac:dyDescent="0.25">
      <c r="A96" s="26" t="s">
        <v>89</v>
      </c>
      <c r="B96" s="84">
        <v>7.24</v>
      </c>
    </row>
    <row r="97" spans="1:2" ht="18" customHeight="1" x14ac:dyDescent="0.25">
      <c r="A97" s="26" t="s">
        <v>74</v>
      </c>
      <c r="B97" s="84">
        <v>9206.36</v>
      </c>
    </row>
    <row r="98" spans="1:2" ht="18" customHeight="1" x14ac:dyDescent="0.25">
      <c r="A98" s="26" t="s">
        <v>91</v>
      </c>
      <c r="B98" s="84">
        <v>0</v>
      </c>
    </row>
    <row r="99" spans="1:2" ht="18" customHeight="1" x14ac:dyDescent="0.25">
      <c r="A99" s="26" t="s">
        <v>72</v>
      </c>
      <c r="B99" s="84">
        <v>0</v>
      </c>
    </row>
    <row r="100" spans="1:2" ht="18" customHeight="1" x14ac:dyDescent="0.25">
      <c r="A100" s="26" t="s">
        <v>76</v>
      </c>
      <c r="B100" s="84">
        <v>41753.58</v>
      </c>
    </row>
    <row r="101" spans="1:2" ht="18" customHeight="1" x14ac:dyDescent="0.25">
      <c r="A101" s="26" t="s">
        <v>40</v>
      </c>
      <c r="B101" s="84">
        <v>222821.79</v>
      </c>
    </row>
    <row r="102" spans="1:2" ht="18" customHeight="1" x14ac:dyDescent="0.25">
      <c r="A102" s="26" t="s">
        <v>71</v>
      </c>
      <c r="B102" s="84">
        <v>0</v>
      </c>
    </row>
    <row r="103" spans="1:2" ht="18" customHeight="1" x14ac:dyDescent="0.25">
      <c r="A103" s="26" t="s">
        <v>41</v>
      </c>
      <c r="B103" s="84">
        <v>1165</v>
      </c>
    </row>
    <row r="104" spans="1:2" ht="18" customHeight="1" x14ac:dyDescent="0.25">
      <c r="A104" s="26" t="s">
        <v>93</v>
      </c>
      <c r="B104" s="84">
        <v>0</v>
      </c>
    </row>
    <row r="105" spans="1:2" ht="18" customHeight="1" x14ac:dyDescent="0.25">
      <c r="A105" s="26" t="s">
        <v>81</v>
      </c>
      <c r="B105" s="84">
        <v>3341.98</v>
      </c>
    </row>
    <row r="106" spans="1:2" ht="18" customHeight="1" x14ac:dyDescent="0.25">
      <c r="A106" s="26" t="s">
        <v>42</v>
      </c>
      <c r="B106" s="84">
        <v>91029.03</v>
      </c>
    </row>
    <row r="107" spans="1:2" ht="18" customHeight="1" x14ac:dyDescent="0.25">
      <c r="A107" s="26" t="s">
        <v>92</v>
      </c>
      <c r="B107" s="84">
        <v>0</v>
      </c>
    </row>
    <row r="108" spans="1:2" ht="18" customHeight="1" x14ac:dyDescent="0.25">
      <c r="A108" s="23" t="s">
        <v>43</v>
      </c>
      <c r="B108" s="85">
        <v>0</v>
      </c>
    </row>
    <row r="109" spans="1:2" ht="18" customHeight="1" x14ac:dyDescent="0.25">
      <c r="A109" s="23" t="s">
        <v>18</v>
      </c>
      <c r="B109" s="85">
        <v>0</v>
      </c>
    </row>
    <row r="110" spans="1:2" ht="18" customHeight="1" x14ac:dyDescent="0.25">
      <c r="A110" s="23" t="s">
        <v>95</v>
      </c>
      <c r="B110" s="63">
        <v>0</v>
      </c>
    </row>
    <row r="111" spans="1:2" ht="18" customHeight="1" x14ac:dyDescent="0.25">
      <c r="A111" s="80" t="s">
        <v>70</v>
      </c>
      <c r="B111" s="81">
        <f>B84+B93</f>
        <v>13540168.32</v>
      </c>
    </row>
    <row r="112" spans="1:2" ht="18" customHeight="1" x14ac:dyDescent="0.25">
      <c r="A112" s="7"/>
      <c r="B112" s="20"/>
    </row>
    <row r="113" spans="1:2" ht="18" customHeight="1" x14ac:dyDescent="0.25">
      <c r="A113" s="53" t="s">
        <v>44</v>
      </c>
      <c r="B113" s="64"/>
    </row>
    <row r="114" spans="1:2" ht="18" customHeight="1" x14ac:dyDescent="0.25">
      <c r="A114" s="10" t="s">
        <v>45</v>
      </c>
      <c r="B114" s="34">
        <v>0</v>
      </c>
    </row>
    <row r="115" spans="1:2" ht="18" customHeight="1" x14ac:dyDescent="0.25">
      <c r="A115" s="10" t="s">
        <v>46</v>
      </c>
      <c r="B115" s="34"/>
    </row>
    <row r="116" spans="1:2" ht="18" customHeight="1" x14ac:dyDescent="0.25">
      <c r="A116" s="9" t="s">
        <v>47</v>
      </c>
      <c r="B116" s="38">
        <v>0</v>
      </c>
    </row>
    <row r="117" spans="1:2" ht="18" customHeight="1" x14ac:dyDescent="0.25">
      <c r="A117" s="9" t="s">
        <v>94</v>
      </c>
      <c r="B117" s="38"/>
    </row>
    <row r="118" spans="1:2" ht="18" customHeight="1" x14ac:dyDescent="0.25">
      <c r="A118" s="7" t="s">
        <v>48</v>
      </c>
      <c r="B118" s="33">
        <f xml:space="preserve"> SUM(B114:B117)</f>
        <v>0</v>
      </c>
    </row>
    <row r="119" spans="1:2" ht="18" customHeight="1" x14ac:dyDescent="0.25">
      <c r="A119" s="65" t="s">
        <v>49</v>
      </c>
      <c r="B119" s="52">
        <f>B84+B113</f>
        <v>12743426.050000001</v>
      </c>
    </row>
    <row r="120" spans="1:2" ht="18" customHeight="1" x14ac:dyDescent="0.25">
      <c r="A120" s="7"/>
      <c r="B120" s="36"/>
    </row>
    <row r="121" spans="1:2" ht="18" customHeight="1" x14ac:dyDescent="0.25">
      <c r="A121" s="67" t="s">
        <v>50</v>
      </c>
      <c r="B121" s="60">
        <f>B122+B123</f>
        <v>0</v>
      </c>
    </row>
    <row r="122" spans="1:2" ht="18" customHeight="1" x14ac:dyDescent="0.25">
      <c r="A122" s="10" t="s">
        <v>51</v>
      </c>
      <c r="B122" s="36">
        <v>0</v>
      </c>
    </row>
    <row r="123" spans="1:2" ht="18" customHeight="1" x14ac:dyDescent="0.25">
      <c r="A123" s="10" t="s">
        <v>52</v>
      </c>
      <c r="B123" s="39">
        <v>0</v>
      </c>
    </row>
    <row r="124" spans="1:2" ht="18" customHeight="1" x14ac:dyDescent="0.25">
      <c r="A124" s="68" t="s">
        <v>53</v>
      </c>
      <c r="B124" s="69">
        <f>SUM(B122+B123)</f>
        <v>0</v>
      </c>
    </row>
    <row r="125" spans="1:2" ht="18" customHeight="1" x14ac:dyDescent="0.25">
      <c r="A125" s="89"/>
      <c r="B125" s="89"/>
    </row>
    <row r="126" spans="1:2" ht="18" customHeight="1" x14ac:dyDescent="0.25">
      <c r="A126" s="57" t="s">
        <v>109</v>
      </c>
      <c r="B126" s="77">
        <f>B127+B128+B132</f>
        <v>25647154.210000001</v>
      </c>
    </row>
    <row r="127" spans="1:2" ht="18" customHeight="1" x14ac:dyDescent="0.25">
      <c r="A127" s="17" t="s">
        <v>54</v>
      </c>
      <c r="B127" s="70">
        <f>+B128+B129+B130+B131</f>
        <v>0</v>
      </c>
    </row>
    <row r="128" spans="1:2" ht="18" customHeight="1" x14ac:dyDescent="0.25">
      <c r="A128" s="72" t="s">
        <v>55</v>
      </c>
      <c r="B128" s="71">
        <f>SUM(B129:B131)</f>
        <v>0</v>
      </c>
    </row>
    <row r="129" spans="1:2" ht="18" customHeight="1" x14ac:dyDescent="0.25">
      <c r="A129" s="14" t="s">
        <v>96</v>
      </c>
      <c r="B129" s="83">
        <v>0</v>
      </c>
    </row>
    <row r="130" spans="1:2" ht="18" customHeight="1" x14ac:dyDescent="0.25">
      <c r="A130" s="14" t="s">
        <v>97</v>
      </c>
      <c r="B130" s="28">
        <v>0</v>
      </c>
    </row>
    <row r="131" spans="1:2" ht="18" customHeight="1" x14ac:dyDescent="0.25">
      <c r="A131" s="14" t="s">
        <v>98</v>
      </c>
      <c r="B131" s="28">
        <v>0</v>
      </c>
    </row>
    <row r="132" spans="1:2" ht="18" customHeight="1" x14ac:dyDescent="0.25">
      <c r="A132" s="72" t="s">
        <v>56</v>
      </c>
      <c r="B132" s="71">
        <f>SUM(B133:B135)</f>
        <v>25647154.210000001</v>
      </c>
    </row>
    <row r="133" spans="1:2" ht="18" customHeight="1" x14ac:dyDescent="0.25">
      <c r="A133" s="14" t="s">
        <v>99</v>
      </c>
      <c r="B133" s="31">
        <v>8859737.8900000006</v>
      </c>
    </row>
    <row r="134" spans="1:2" ht="18" customHeight="1" x14ac:dyDescent="0.25">
      <c r="A134" s="14" t="s">
        <v>100</v>
      </c>
      <c r="B134" s="31">
        <v>643554.56000000006</v>
      </c>
    </row>
    <row r="135" spans="1:2" ht="18" customHeight="1" x14ac:dyDescent="0.25">
      <c r="A135" s="14" t="s">
        <v>101</v>
      </c>
      <c r="B135" s="31">
        <v>16143861.76</v>
      </c>
    </row>
    <row r="136" spans="1:2" ht="18" customHeight="1" x14ac:dyDescent="0.25">
      <c r="A136" s="68" t="s">
        <v>57</v>
      </c>
      <c r="B136" s="78">
        <f>B133+B134+B135</f>
        <v>25647154.210000001</v>
      </c>
    </row>
    <row r="137" spans="1:2" ht="18" customHeight="1" x14ac:dyDescent="0.25">
      <c r="A137" s="21" t="s">
        <v>58</v>
      </c>
      <c r="B137" s="28">
        <v>0</v>
      </c>
    </row>
    <row r="138" spans="1:2" ht="18" customHeight="1" x14ac:dyDescent="0.25">
      <c r="A138" s="11" t="s">
        <v>59</v>
      </c>
      <c r="B138" s="28">
        <v>0</v>
      </c>
    </row>
    <row r="139" spans="1:2" ht="18" customHeight="1" x14ac:dyDescent="0.25">
      <c r="A139" s="73" t="s">
        <v>60</v>
      </c>
      <c r="B139" s="74">
        <v>0</v>
      </c>
    </row>
    <row r="140" spans="1:2" ht="18" customHeight="1" x14ac:dyDescent="0.25">
      <c r="A140" s="73" t="s">
        <v>61</v>
      </c>
      <c r="B140" s="74">
        <v>0</v>
      </c>
    </row>
    <row r="141" spans="1:2" ht="18" customHeight="1" x14ac:dyDescent="0.25">
      <c r="A141" s="73" t="s">
        <v>62</v>
      </c>
      <c r="B141" s="74">
        <v>0</v>
      </c>
    </row>
    <row r="142" spans="1:2" ht="18" customHeight="1" x14ac:dyDescent="0.25">
      <c r="A142" s="75" t="s">
        <v>63</v>
      </c>
      <c r="B142" s="76">
        <f>B139+B140+B141</f>
        <v>0</v>
      </c>
    </row>
    <row r="143" spans="1:2" ht="18" customHeight="1" x14ac:dyDescent="0.25">
      <c r="A143" s="90" t="s">
        <v>64</v>
      </c>
      <c r="B143" s="90"/>
    </row>
    <row r="144" spans="1:2" ht="18" customHeight="1" x14ac:dyDescent="0.25">
      <c r="A144" s="90"/>
      <c r="B144" s="90"/>
    </row>
    <row r="145" spans="1:2" ht="18" customHeight="1" x14ac:dyDescent="0.25">
      <c r="A145" s="90"/>
      <c r="B145" s="90"/>
    </row>
    <row r="146" spans="1:2" ht="18" customHeight="1" x14ac:dyDescent="0.25">
      <c r="A146" s="19" t="s">
        <v>65</v>
      </c>
      <c r="B146" s="19"/>
    </row>
    <row r="147" spans="1:2" ht="18" customHeight="1" x14ac:dyDescent="0.25">
      <c r="A147" s="19"/>
      <c r="B147" s="19"/>
    </row>
    <row r="148" spans="1:2" ht="18" customHeight="1" x14ac:dyDescent="0.25">
      <c r="A148" s="19" t="s">
        <v>66</v>
      </c>
      <c r="B148" s="19" t="s">
        <v>67</v>
      </c>
    </row>
  </sheetData>
  <mergeCells count="11">
    <mergeCell ref="A22:B22"/>
    <mergeCell ref="B23:B24"/>
    <mergeCell ref="A125:B125"/>
    <mergeCell ref="A143:B14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2026-03-12T15:07:40Z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