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3CENTRO NORTE HCN\2025\12-2025\"/>
    </mc:Choice>
  </mc:AlternateContent>
  <xr:revisionPtr revIDLastSave="0" documentId="8_{A3A49F4D-AA63-4DD7-9987-CAA19B26E97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DEZEMBR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0" i="16" l="1"/>
  <c r="B59" i="16"/>
  <c r="B148" i="16"/>
  <c r="B187" i="16"/>
  <c r="B52" i="16"/>
  <c r="B87" i="16" s="1"/>
  <c r="B150" i="16" l="1"/>
  <c r="B72" i="16" l="1"/>
  <c r="B38" i="16"/>
  <c r="B70" i="16"/>
  <c r="B104" i="16"/>
  <c r="B114" i="16"/>
  <c r="B116" i="16" s="1"/>
  <c r="B176" i="16"/>
  <c r="B165" i="16"/>
  <c r="B161" i="16"/>
  <c r="B158" i="16"/>
  <c r="B155" i="16"/>
  <c r="B113" i="16"/>
  <c r="B90" i="16"/>
  <c r="B99" i="16"/>
  <c r="B57" i="16"/>
  <c r="B51" i="16" l="1"/>
  <c r="B163" i="16"/>
  <c r="B120" i="16"/>
  <c r="B119" i="16" s="1"/>
  <c r="B101" i="16"/>
  <c r="B89" i="16"/>
  <c r="B27" i="16"/>
  <c r="B49" i="16" s="1"/>
  <c r="B156" i="16" l="1"/>
  <c r="B25" i="16"/>
  <c r="B193" i="16"/>
  <c r="B103" i="16"/>
  <c r="B117" i="16"/>
</calcChain>
</file>

<file path=xl/sharedStrings.xml><?xml version="1.0" encoding="utf-8"?>
<sst xmlns="http://schemas.openxmlformats.org/spreadsheetml/2006/main" count="181" uniqueCount="145">
  <si>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</si>
  <si>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</si>
  <si>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</si>
  <si>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</si>
  <si>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CONTRATO DE GESTÃO/ADITIVO Nº: 080/2021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</si>
  <si>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</si>
  <si>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</si>
  <si>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</si>
  <si>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</si>
  <si>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</si>
  <si>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FUNDO FIXO</t>
  </si>
  <si>
    <t>1.3 Aplicações financeiras  (DETALHAR NÚMERO DA CONTA E FINALIDADE -SE CUSTEIO OU INVESTIMENTO)</t>
  </si>
  <si>
    <t>SALDO ANTERIOR (1= 1.1 + 1.2 + 1.3)</t>
  </si>
  <si>
    <t>2.ENTRADAS DE RECURSOS FINANCEIROS</t>
  </si>
  <si>
    <t xml:space="preserve">2.1 Repasse - CUSTEIO  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</si>
  <si>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</si>
  <si>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</si>
  <si>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</si>
  <si>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Recuperação de Despesas</t>
  </si>
  <si>
    <t>Aporte para Caixa</t>
  </si>
  <si>
    <t>Devolução de Saldo de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</si>
  <si>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</si>
  <si>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</si>
  <si>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</si>
  <si>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</si>
  <si>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</si>
  <si>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</si>
  <si>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</si>
  <si>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</si>
  <si>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</si>
  <si>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</si>
  <si>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</si>
  <si>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</si>
  <si>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</si>
  <si>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</si>
  <si>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</si>
  <si>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</si>
  <si>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</si>
  <si>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</si>
  <si>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</si>
  <si>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</si>
  <si>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</si>
  <si>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</si>
  <si>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Encargos Sobre Rescisão Trabalhista</t>
  </si>
  <si>
    <t>IRRF/IOF S/APLICAÇÃO FINANCEIRA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</si>
  <si>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</si>
  <si>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</si>
  <si>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</si>
  <si>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</si>
  <si>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</si>
  <si>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</si>
  <si>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</si>
  <si>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</si>
  <si>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</si>
  <si>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</si>
  <si>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</si>
  <si>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</si>
  <si>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</si>
  <si>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</si>
  <si>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</si>
  <si>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</si>
  <si>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</si>
  <si>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</si>
  <si>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</si>
  <si>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</si>
  <si>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</si>
  <si>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</si>
  <si>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</si>
  <si>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</si>
  <si>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CNPJ:02.529.964/0001-57</t>
  </si>
  <si>
    <t>Devolução de Pagamento Indevido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</si>
  <si>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(5= 5.1.1 +5.1.2 + 5.1.3 + 5.1.4 + 5.1.5 +5.1.6 + 5.17 + 5.1.8)</t>
    </r>
  </si>
  <si>
    <t>Pensão Alimenticia</t>
  </si>
  <si>
    <t>Reembolso de Despesas</t>
  </si>
  <si>
    <t>Investimentos</t>
  </si>
  <si>
    <t>Recibo de pagamento a Autônomo</t>
  </si>
  <si>
    <t>Recursos Extracontratuais</t>
  </si>
  <si>
    <t>Bolsa Residência</t>
  </si>
  <si>
    <t>C.E.F AG: C/C  1841-6 - Custeio</t>
  </si>
  <si>
    <t>C.E.F AG: C/C  1989-7 - Custeio</t>
  </si>
  <si>
    <t>2.5 Outras entradas</t>
  </si>
  <si>
    <t xml:space="preserve">5.1.8 Outros (especificar a despesa) </t>
  </si>
  <si>
    <t>Materiais e Insumos</t>
  </si>
  <si>
    <t xml:space="preserve">5.1.3 Materiais </t>
  </si>
  <si>
    <t>Desbloqueio Judicial</t>
  </si>
  <si>
    <t>Custas Processuais</t>
  </si>
  <si>
    <t>C.E.F AG:3009   C/C 1841-6 - CUSTEIO</t>
  </si>
  <si>
    <t>SANTANDER AG:2175 C/C 13003951-7 - CUSTEIO</t>
  </si>
  <si>
    <t>C.E.F AG: C/C  1989-7 - CUSTEIO</t>
  </si>
  <si>
    <t>SANTANDER AG:2175 CONT APLIC:13003951-7 - CUSTEIO</t>
  </si>
  <si>
    <t>CONTA APLICAÇÃO CDB FLEX CAIXA 1841-6 - CUSTEIO</t>
  </si>
  <si>
    <t>CONTA APLICAÇÃO - CAIXA 1872-6 - CUSTEIO</t>
  </si>
  <si>
    <t>CONTA APLICAÇÃO - CAIXA 1841-6 - CUSTEIO</t>
  </si>
  <si>
    <t>CONTA APLICAÇÃO – CDB 3% SANTANDER 13012518-5 - CUSTEIO</t>
  </si>
  <si>
    <t>CONTA APLICAÇÃO GIRO CAIXA 1989-7 - CUSTEIO</t>
  </si>
  <si>
    <t>CONTA APLICAÇÃO - CAIXA AG:3009 CONTA 1989-7 - CUSTEIO</t>
  </si>
  <si>
    <t>CONTA APLICAÇÃO – SANTANDER 130125-5 - CUSTEIO</t>
  </si>
  <si>
    <t>CONTA APLICAÇÃO – SANTANDER CDB 130125-5 - CUSTEIO</t>
  </si>
  <si>
    <t xml:space="preserve">CONTA APLICAÇÃO - CAIXA AG:3009 CONTA 1989-7 - CUSTEIO </t>
  </si>
  <si>
    <t>CONTA APLICAÇÃO - CAIXA 1989-7 - CUSTEIO</t>
  </si>
  <si>
    <t>C.E.F AG:3009 C/C 1989 -7  - CUSTEIO</t>
  </si>
  <si>
    <t>SANTANDER AG:2175 C/C 13003951-7  - CUSTEIO</t>
  </si>
  <si>
    <t>SANTANDER AG: 3409   C/C 13012518-5  - CUSTEIO</t>
  </si>
  <si>
    <t>SANTANDER  AG:3410 SUPER DIGITAL:77006189-2  - CUSTEIO</t>
  </si>
  <si>
    <t>SANTANDER AG:2175 CONT APLIC:13003951-7  - CUSTEIO</t>
  </si>
  <si>
    <t>CONTA APLICAÇÃO - CAIXA 1872-6  - CUSTEIO</t>
  </si>
  <si>
    <t>CONTA APLICAÇÃO CDB FLEX CAIXA 1841-6  - CUSTEIO</t>
  </si>
  <si>
    <t>CONTA APLICAÇÃO - CAIXA 1841-6  - CUSTEIO</t>
  </si>
  <si>
    <t>CONTA APLICAÇÃO – SANTANDER CDB 13012518-5  - CUSTEIO</t>
  </si>
  <si>
    <t>CONTA APLICAÇÃO CAIXA GIRO 1989-7  - CUSTEIO</t>
  </si>
  <si>
    <t>CONTA APLICAÇÃO – SANTANDER 13012518-5  - CUSTEIO</t>
  </si>
  <si>
    <t>SANTANDER AG: 3409 C/C 13012518-5  - CUSTEIO</t>
  </si>
  <si>
    <t>CONTA APLIC CAIXA GIRO 1989-7  - CUSTEIO</t>
  </si>
  <si>
    <t>Outras Entradas</t>
  </si>
  <si>
    <t>Receitas Não Governamentais (doações, vendas, aluguéis e outros)</t>
  </si>
  <si>
    <t>Desbloqueio Bancário</t>
  </si>
  <si>
    <t>Caução para Fornecedores</t>
  </si>
  <si>
    <t>Receitas de Convênios</t>
  </si>
  <si>
    <t>Contratação Empréstimo/Financiamento</t>
  </si>
  <si>
    <t>Reembolso Rateio</t>
  </si>
  <si>
    <t>Despesas bancárias</t>
  </si>
  <si>
    <t>Reembolso de Rateios</t>
  </si>
  <si>
    <t>Contratação Empréstimo/Financeiro</t>
  </si>
  <si>
    <t>Outras Saídas</t>
  </si>
  <si>
    <t>Vale Transporte</t>
  </si>
  <si>
    <t>5.2.4 Aquisições de Equipamento Médico Hospitalar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</si>
  <si>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</si>
  <si>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</si>
  <si>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Devolução de Verba ao Poder Público</t>
  </si>
  <si>
    <t>C.E.F AG:3009 C/C 1841-6 - CUSTEIO</t>
  </si>
  <si>
    <t>C.E.F AG:3009 C/C 1872-6  - CUSTEIO</t>
  </si>
  <si>
    <t>C.E.F. AG 0012 C/C 580133738-1 CUSTEIO</t>
  </si>
  <si>
    <t>C.E.F. AG 0012 C/C 580133743 - 8 INVESTIMENTO</t>
  </si>
  <si>
    <t>C.E.F. AG 0012 C/C 580133763 -2 FUNDO RESCISORIO</t>
  </si>
  <si>
    <t>SANTANDER AG: 3410 SUPER DIGITAL: 77006189-2  - CUSTEIO</t>
  </si>
  <si>
    <t>C.E.F AG: 3009 C/C 1872-6 - CUSTEIO</t>
  </si>
  <si>
    <t>C.E.F. AG 0012 APLICAÇÃO 580133738-1 CUSTEIO</t>
  </si>
  <si>
    <t>C.E.F. AG 0012 APLICAÇÃO 580133743-8 INVESTIMENTO</t>
  </si>
  <si>
    <t>C.E.F. AG 0012 APLICAÇÃO 580133763-2 FUNDO RESCISÓRIO</t>
  </si>
  <si>
    <t>NOME DA UNIDADE GERIDA:  Hospital Estadual do Centro Norte Goiano - HCN</t>
  </si>
  <si>
    <t>CNPJ: 19.324.171/0008-70</t>
  </si>
  <si>
    <t>7.SALDO BANCÁRIO FINAL EM 30.11.2025</t>
  </si>
  <si>
    <t>VIGÊNCIA DO CONTRATO DE GESTÃO/TERMO ADITIVO:                                                             INÍCIO:    01/12/2021        E         TÉRMINO  30/11/2028</t>
  </si>
  <si>
    <t>PREVISÃO DE REPASSE MENSAL DO CONTRATO DE GESTÃO/ADITIVO - CUSTEIO : R$  19.411.133,38</t>
  </si>
  <si>
    <t>Competência:  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</si>
</sst>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44" fontId="10" fillId="0" borderId="0" applyFont="0" applyFill="0" applyBorder="0" applyAlignment="0" applyProtection="0"/>
  </cellStyleXfs>
  <cellXfs count="106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top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vertical="center" shrinkToFit="1"/>
    </xf>
    <xf numFmtId="4" fontId="7" fillId="0" borderId="1" xfId="1" applyNumberFormat="1" applyBorder="1" applyAlignment="1" applyProtection="1">
      <alignment vertical="center"/>
    </xf>
    <xf numFmtId="4" fontId="7" fillId="0" borderId="1" xfId="0" applyNumberFormat="1" applyFont="1" applyBorder="1" applyAlignment="1">
      <alignment vertical="center" shrinkToFit="1"/>
    </xf>
    <xf numFmtId="0" fontId="7" fillId="3" borderId="1" xfId="0" applyFont="1" applyFill="1" applyBorder="1" applyAlignment="1">
      <alignment vertical="center"/>
    </xf>
    <xf numFmtId="0" fontId="7" fillId="0" borderId="0" xfId="0" applyFont="1"/>
    <xf numFmtId="4" fontId="7" fillId="3" borderId="1" xfId="0" applyNumberFormat="1" applyFont="1" applyFill="1" applyBorder="1" applyAlignment="1">
      <alignment vertical="center"/>
    </xf>
    <xf numFmtId="0" fontId="7" fillId="5" borderId="1" xfId="0" applyFont="1" applyFill="1" applyBorder="1"/>
    <xf numFmtId="0" fontId="0" fillId="6" borderId="0" xfId="0" applyFill="1"/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/>
    </xf>
    <xf numFmtId="4" fontId="7" fillId="7" borderId="1" xfId="0" applyNumberFormat="1" applyFont="1" applyFill="1" applyBorder="1" applyAlignment="1">
      <alignment vertical="center" shrinkToFi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0" fontId="7" fillId="6" borderId="1" xfId="0" applyFont="1" applyFill="1" applyBorder="1"/>
    <xf numFmtId="44" fontId="0" fillId="0" borderId="1" xfId="2" applyFont="1" applyBorder="1"/>
    <xf numFmtId="44" fontId="7" fillId="0" borderId="1" xfId="2" applyFont="1" applyBorder="1" applyAlignment="1" applyProtection="1">
      <alignment vertical="center"/>
    </xf>
    <xf numFmtId="44" fontId="7" fillId="0" borderId="1" xfId="2" applyFont="1" applyBorder="1"/>
    <xf numFmtId="44" fontId="7" fillId="6" borderId="1" xfId="2" applyFont="1" applyFill="1" applyBorder="1" applyAlignment="1">
      <alignment vertical="center"/>
    </xf>
    <xf numFmtId="44" fontId="7" fillId="6" borderId="1" xfId="2" applyFont="1" applyFill="1" applyBorder="1" applyAlignment="1">
      <alignment horizontal="right" vertical="center"/>
    </xf>
    <xf numFmtId="44" fontId="7" fillId="6" borderId="1" xfId="2" applyFont="1" applyFill="1" applyBorder="1"/>
    <xf numFmtId="44" fontId="7" fillId="7" borderId="1" xfId="2" applyFont="1" applyFill="1" applyBorder="1" applyAlignment="1">
      <alignment vertical="center" shrinkToFit="1"/>
    </xf>
    <xf numFmtId="44" fontId="9" fillId="6" borderId="1" xfId="2" applyFont="1" applyFill="1" applyBorder="1" applyAlignment="1">
      <alignment horizontal="right" vertical="center"/>
    </xf>
    <xf numFmtId="44" fontId="5" fillId="3" borderId="1" xfId="2" applyFont="1" applyFill="1" applyBorder="1" applyAlignment="1">
      <alignment vertical="center"/>
    </xf>
    <xf numFmtId="44" fontId="7" fillId="0" borderId="1" xfId="2" applyFont="1" applyBorder="1" applyAlignment="1">
      <alignment vertical="center"/>
    </xf>
    <xf numFmtId="44" fontId="5" fillId="0" borderId="1" xfId="2" applyFont="1" applyBorder="1" applyAlignment="1">
      <alignment vertical="center"/>
    </xf>
    <xf numFmtId="44" fontId="2" fillId="0" borderId="1" xfId="2" applyFont="1" applyBorder="1" applyAlignment="1">
      <alignment vertical="center"/>
    </xf>
    <xf numFmtId="44" fontId="5" fillId="4" borderId="1" xfId="2" applyFont="1" applyFill="1" applyBorder="1" applyAlignment="1">
      <alignment horizontal="right"/>
    </xf>
    <xf numFmtId="44" fontId="7" fillId="3" borderId="1" xfId="2" applyFont="1" applyFill="1" applyBorder="1" applyAlignment="1">
      <alignment vertical="center"/>
    </xf>
    <xf numFmtId="44" fontId="7" fillId="0" borderId="1" xfId="2" applyFont="1" applyBorder="1" applyAlignment="1">
      <alignment horizontal="right"/>
    </xf>
    <xf numFmtId="4" fontId="4" fillId="3" borderId="1" xfId="0" applyNumberFormat="1" applyFont="1" applyFill="1" applyBorder="1" applyAlignment="1">
      <alignment vertical="center" shrinkToFit="1"/>
    </xf>
    <xf numFmtId="44" fontId="4" fillId="0" borderId="1" xfId="2" applyFont="1" applyBorder="1" applyAlignment="1" applyProtection="1">
      <alignment vertical="center"/>
    </xf>
    <xf numFmtId="0" fontId="4" fillId="7" borderId="1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shrinkToFit="1"/>
    </xf>
    <xf numFmtId="44" fontId="4" fillId="6" borderId="1" xfId="2" applyFont="1" applyFill="1" applyBorder="1"/>
    <xf numFmtId="44" fontId="4" fillId="6" borderId="1" xfId="2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44" fontId="4" fillId="6" borderId="1" xfId="2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4" fontId="4" fillId="0" borderId="1" xfId="2" applyFont="1" applyBorder="1" applyAlignment="1" applyProtection="1">
      <alignment horizontal="right" vertical="center"/>
    </xf>
    <xf numFmtId="44" fontId="4" fillId="8" borderId="1" xfId="2" applyFont="1" applyFill="1" applyBorder="1" applyAlignment="1">
      <alignment horizontal="right" vertical="center"/>
    </xf>
    <xf numFmtId="44" fontId="4" fillId="9" borderId="1" xfId="2" applyFont="1" applyFill="1" applyBorder="1" applyAlignment="1" applyProtection="1">
      <alignment vertical="center"/>
    </xf>
    <xf numFmtId="44" fontId="5" fillId="9" borderId="1" xfId="2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4" fontId="4" fillId="8" borderId="1" xfId="2" applyFont="1" applyFill="1" applyBorder="1" applyAlignment="1">
      <alignment horizontal="left" vertical="center"/>
    </xf>
    <xf numFmtId="0" fontId="5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44" fontId="4" fillId="8" borderId="1" xfId="2" applyFont="1" applyFill="1" applyBorder="1" applyAlignment="1">
      <alignment vertical="center"/>
    </xf>
    <xf numFmtId="44" fontId="2" fillId="8" borderId="1" xfId="2" applyFont="1" applyFill="1" applyBorder="1" applyAlignment="1">
      <alignment vertical="center"/>
    </xf>
    <xf numFmtId="44" fontId="5" fillId="8" borderId="1" xfId="2" applyFont="1" applyFill="1" applyBorder="1" applyAlignment="1">
      <alignment vertical="center"/>
    </xf>
    <xf numFmtId="44" fontId="4" fillId="10" borderId="1" xfId="2" applyFont="1" applyFill="1" applyBorder="1" applyAlignment="1">
      <alignment vertical="center"/>
    </xf>
    <xf numFmtId="44" fontId="7" fillId="7" borderId="1" xfId="2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44" fontId="5" fillId="8" borderId="1" xfId="2" applyFont="1" applyFill="1" applyBorder="1" applyAlignment="1">
      <alignment horizontal="right"/>
    </xf>
    <xf numFmtId="0" fontId="4" fillId="11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44" fontId="4" fillId="12" borderId="1" xfId="2" applyFont="1" applyFill="1" applyBorder="1" applyAlignment="1">
      <alignment horizontal="right"/>
    </xf>
    <xf numFmtId="44" fontId="7" fillId="0" borderId="1" xfId="2" applyFont="1" applyBorder="1" applyProtection="1"/>
    <xf numFmtId="44" fontId="4" fillId="0" borderId="1" xfId="2" applyFont="1" applyBorder="1" applyProtection="1"/>
    <xf numFmtId="4" fontId="4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top"/>
    </xf>
    <xf numFmtId="44" fontId="13" fillId="0" borderId="1" xfId="2" applyFont="1" applyFill="1" applyBorder="1" applyAlignment="1" applyProtection="1">
      <alignment vertical="center"/>
    </xf>
    <xf numFmtId="0" fontId="4" fillId="0" borderId="1" xfId="0" applyFont="1" applyBorder="1" applyAlignment="1">
      <alignment vertical="top"/>
    </xf>
    <xf numFmtId="44" fontId="4" fillId="0" borderId="1" xfId="2" applyFont="1" applyFill="1" applyBorder="1" applyAlignment="1" applyProtection="1">
      <alignment vertical="center"/>
    </xf>
    <xf numFmtId="44" fontId="4" fillId="8" borderId="1" xfId="2" applyFont="1" applyFill="1" applyBorder="1" applyProtection="1"/>
    <xf numFmtId="44" fontId="4" fillId="12" borderId="1" xfId="2" applyFont="1" applyFill="1" applyBorder="1" applyAlignment="1" applyProtection="1">
      <alignment vertical="center"/>
    </xf>
    <xf numFmtId="0" fontId="5" fillId="7" borderId="1" xfId="0" applyFont="1" applyFill="1" applyBorder="1" applyAlignment="1">
      <alignment vertical="center" wrapText="1"/>
    </xf>
    <xf numFmtId="44" fontId="7" fillId="6" borderId="1" xfId="2" applyFont="1" applyFill="1" applyBorder="1" applyAlignment="1" applyProtection="1">
      <alignment vertical="center"/>
    </xf>
    <xf numFmtId="44" fontId="0" fillId="6" borderId="1" xfId="2" applyFont="1" applyFill="1" applyBorder="1"/>
    <xf numFmtId="44" fontId="7" fillId="6" borderId="1" xfId="2" applyFont="1" applyFill="1" applyBorder="1" applyProtection="1"/>
    <xf numFmtId="0" fontId="4" fillId="13" borderId="1" xfId="0" applyFont="1" applyFill="1" applyBorder="1" applyAlignment="1">
      <alignment vertical="center"/>
    </xf>
    <xf numFmtId="44" fontId="4" fillId="13" borderId="1" xfId="2" applyFont="1" applyFill="1" applyBorder="1" applyAlignment="1">
      <alignment vertical="center"/>
    </xf>
    <xf numFmtId="44" fontId="4" fillId="0" borderId="1" xfId="2" applyFont="1" applyBorder="1" applyAlignment="1">
      <alignment vertical="center"/>
    </xf>
    <xf numFmtId="44" fontId="0" fillId="6" borderId="1" xfId="0" applyNumberFormat="1" applyFill="1" applyBorder="1"/>
    <xf numFmtId="44" fontId="7" fillId="0" borderId="1" xfId="2" applyFont="1" applyFill="1" applyBorder="1"/>
    <xf numFmtId="44" fontId="7" fillId="0" borderId="1" xfId="2" applyFont="1" applyFill="1" applyBorder="1" applyAlignment="1">
      <alignment vertical="center"/>
    </xf>
    <xf numFmtId="44" fontId="4" fillId="0" borderId="1" xfId="2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2867024</xdr:colOff>
      <xdr:row>0</xdr:row>
      <xdr:rowOff>342901</xdr:rowOff>
    </xdr:from>
    <xdr:to>
      <xdr:col>1</xdr:col>
      <xdr:colOff>4181296</xdr:colOff>
      <xdr:row>0</xdr:row>
      <xdr:rowOff>1247775</xdr:rowOff>
    </xdr:to>
    <xdr:pic>
      <xdr:nvPicPr>
        <xdr:cNvPr id="2" name="Imagem 1" descr="Imagem de desenho animado&#10;&#10;Descrição gerada automaticamente com confiança baixa">
          <a:extLst>
            <a:ext uri="{FF2B5EF4-FFF2-40B4-BE49-F238E27FC236}">
              <a16:creationId xmlns:a16="http://schemas.microsoft.com/office/drawing/2014/main" id="{D027E410-1FE0-4FA8-91A0-6C4671A38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342901"/>
          <a:ext cx="7115176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0</xdr:row>
      <xdr:rowOff>390526</xdr:rowOff>
    </xdr:from>
    <xdr:to>
      <xdr:col>0</xdr:col>
      <xdr:colOff>2247900</xdr:colOff>
      <xdr:row>0</xdr:row>
      <xdr:rowOff>1321798</xdr:rowOff>
    </xdr:to>
    <xdr:pic>
      <xdr:nvPicPr>
        <xdr:cNvPr id="3" name="Imagem 2" descr="Uma imagem contendo Texto&#10;&#10;Descrição gerada automaticamente">
          <a:extLst>
            <a:ext uri="{FF2B5EF4-FFF2-40B4-BE49-F238E27FC236}">
              <a16:creationId xmlns:a16="http://schemas.microsoft.com/office/drawing/2014/main" id="{39FFED69-8A4E-49BA-A49C-84DC54764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90526"/>
          <a:ext cx="1933575" cy="9312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199"/>
  <sheetViews>
    <sheetView tabSelected="1" zoomScale="110" zoomScaleNormal="110" workbookViewId="0">
      <selection activeCell="B183" sqref="B183"/>
    </sheetView>
  </sheetViews>
  <sheetFormatPr defaultRowHeight="15" x14ac:dyDescent="0.25"/>
  <cols>
    <col min="1" max="1" width="87" customWidth="1"/>
    <col min="2" max="2" width="71.28515625" customWidth="1"/>
    <col min="3" max="16384" width="9.140625" style="23"/>
  </cols>
  <sheetData>
    <row r="1" spans="1:2" ht="124.5" customHeight="1" x14ac:dyDescent="0.25"/>
    <row r="2" spans="1:2" ht="18" customHeight="1" x14ac:dyDescent="0.25">
      <c r="A2" s="101" t="s">
        <v>0</v>
      </c>
      <c r="B2" s="101"/>
    </row>
    <row r="3" spans="1:2" ht="18" customHeight="1" x14ac:dyDescent="0.25">
      <c r="A3" s="101"/>
      <c r="B3" s="101"/>
    </row>
    <row r="4" spans="1:2" ht="18" customHeight="1" x14ac:dyDescent="0.25">
      <c r="A4" s="101"/>
      <c r="B4" s="101"/>
    </row>
    <row r="5" spans="1:2" ht="18" customHeight="1" x14ac:dyDescent="0.25">
      <c r="A5" s="101"/>
      <c r="B5" s="101"/>
    </row>
    <row r="6" spans="1:2" ht="18" customHeight="1" x14ac:dyDescent="0.25">
      <c r="A6" s="101"/>
      <c r="B6" s="101"/>
    </row>
    <row r="7" spans="1:2" x14ac:dyDescent="0.25">
      <c r="A7" s="101"/>
      <c r="B7" s="101"/>
    </row>
    <row r="8" spans="1:2" ht="24.75" customHeight="1" x14ac:dyDescent="0.25">
      <c r="A8" s="104" t="s">
        <v>126</v>
      </c>
      <c r="B8" s="105"/>
    </row>
    <row r="9" spans="1:2" ht="35.25" customHeight="1" x14ac:dyDescent="0.25">
      <c r="A9" s="104" t="s">
        <v>127</v>
      </c>
      <c r="B9" s="105"/>
    </row>
    <row r="10" spans="1:2" ht="18" customHeight="1" x14ac:dyDescent="0.25">
      <c r="A10" s="102" t="s">
        <v>1</v>
      </c>
      <c r="B10" s="102"/>
    </row>
    <row r="11" spans="1:2" ht="18" customHeight="1" x14ac:dyDescent="0.25">
      <c r="A11" s="12" t="s">
        <v>69</v>
      </c>
      <c r="B11" s="13"/>
    </row>
    <row r="12" spans="1:2" ht="18" customHeight="1" x14ac:dyDescent="0.25">
      <c r="A12" s="103" t="s">
        <v>2</v>
      </c>
      <c r="B12" s="103"/>
    </row>
    <row r="13" spans="1:2" ht="18" customHeight="1" x14ac:dyDescent="0.25">
      <c r="A13" s="14" t="s">
        <v>3</v>
      </c>
      <c r="B13" s="13"/>
    </row>
    <row r="14" spans="1:2" ht="18" customHeight="1" x14ac:dyDescent="0.25">
      <c r="A14" s="103" t="s">
        <v>139</v>
      </c>
      <c r="B14" s="103"/>
    </row>
    <row r="15" spans="1:2" ht="18" customHeight="1" x14ac:dyDescent="0.25">
      <c r="A15" s="14" t="s">
        <v>140</v>
      </c>
      <c r="B15" s="13"/>
    </row>
    <row r="16" spans="1:2" ht="18" customHeight="1" x14ac:dyDescent="0.25">
      <c r="A16" s="14" t="s">
        <v>4</v>
      </c>
      <c r="B16" s="14"/>
    </row>
    <row r="17" spans="1:2" ht="18" customHeight="1" x14ac:dyDescent="0.25">
      <c r="A17" s="103" t="s">
        <v>142</v>
      </c>
      <c r="B17" s="103"/>
    </row>
    <row r="18" spans="1:2" ht="18" customHeight="1" x14ac:dyDescent="0.25">
      <c r="A18" s="14"/>
      <c r="B18" s="13"/>
    </row>
    <row r="19" spans="1:2" ht="18" customHeight="1" x14ac:dyDescent="0.25">
      <c r="A19" s="1" t="s">
        <v>143</v>
      </c>
      <c r="B19" s="2"/>
    </row>
    <row r="20" spans="1:2" ht="18" customHeight="1" x14ac:dyDescent="0.25">
      <c r="A20" s="1" t="s">
        <v>5</v>
      </c>
      <c r="B20" s="2"/>
    </row>
    <row r="21" spans="1:2" ht="18" customHeight="1" x14ac:dyDescent="0.25">
      <c r="A21" s="1"/>
      <c r="B21" s="2"/>
    </row>
    <row r="22" spans="1:2" ht="18" customHeight="1" x14ac:dyDescent="0.25">
      <c r="A22" s="97" t="s">
        <v>6</v>
      </c>
      <c r="B22" s="97"/>
    </row>
    <row r="23" spans="1:2" ht="18" customHeight="1" x14ac:dyDescent="0.25">
      <c r="A23" s="15"/>
      <c r="B23" s="98"/>
    </row>
    <row r="24" spans="1:2" ht="18" customHeight="1" x14ac:dyDescent="0.25">
      <c r="A24" s="3" t="s">
        <v>144</v>
      </c>
      <c r="B24" s="98"/>
    </row>
    <row r="25" spans="1:2" ht="18" customHeight="1" x14ac:dyDescent="0.25">
      <c r="A25" s="64" t="s">
        <v>7</v>
      </c>
      <c r="B25" s="57">
        <f>B26+B27+B38</f>
        <v>21119783.52</v>
      </c>
    </row>
    <row r="26" spans="1:2" ht="18" customHeight="1" x14ac:dyDescent="0.25">
      <c r="A26" s="47" t="s">
        <v>8</v>
      </c>
      <c r="B26" s="48">
        <v>0</v>
      </c>
    </row>
    <row r="27" spans="1:2" ht="19.5" customHeight="1" x14ac:dyDescent="0.25">
      <c r="A27" s="47" t="s">
        <v>9</v>
      </c>
      <c r="B27" s="56">
        <f>B35+B34+B33+B32+B31+B30+B29+B28</f>
        <v>0</v>
      </c>
    </row>
    <row r="28" spans="1:2" ht="18" customHeight="1" x14ac:dyDescent="0.25">
      <c r="A28" s="16" t="s">
        <v>86</v>
      </c>
      <c r="B28" s="32">
        <v>0</v>
      </c>
    </row>
    <row r="29" spans="1:2" ht="18" customHeight="1" x14ac:dyDescent="0.25">
      <c r="A29" s="16" t="s">
        <v>87</v>
      </c>
      <c r="B29" s="33">
        <v>0</v>
      </c>
    </row>
    <row r="30" spans="1:2" ht="18" customHeight="1" x14ac:dyDescent="0.25">
      <c r="A30" s="16" t="s">
        <v>88</v>
      </c>
      <c r="B30" s="33">
        <v>0</v>
      </c>
    </row>
    <row r="31" spans="1:2" ht="18" customHeight="1" x14ac:dyDescent="0.25">
      <c r="A31" s="14" t="s">
        <v>131</v>
      </c>
      <c r="B31" s="34">
        <v>0</v>
      </c>
    </row>
    <row r="32" spans="1:2" ht="18" customHeight="1" x14ac:dyDescent="0.25">
      <c r="A32" s="14" t="s">
        <v>132</v>
      </c>
      <c r="B32" s="37">
        <v>0</v>
      </c>
    </row>
    <row r="33" spans="1:2" ht="18" customHeight="1" x14ac:dyDescent="0.25">
      <c r="A33" s="14" t="s">
        <v>133</v>
      </c>
      <c r="B33" s="37">
        <v>0</v>
      </c>
    </row>
    <row r="34" spans="1:2" ht="18" customHeight="1" x14ac:dyDescent="0.25">
      <c r="A34" s="16" t="s">
        <v>111</v>
      </c>
      <c r="B34" s="33">
        <v>0</v>
      </c>
    </row>
    <row r="35" spans="1:2" ht="18" customHeight="1" x14ac:dyDescent="0.25">
      <c r="A35" s="16" t="s">
        <v>134</v>
      </c>
      <c r="B35" s="37">
        <v>0</v>
      </c>
    </row>
    <row r="36" spans="1:2" ht="18" customHeight="1" x14ac:dyDescent="0.25">
      <c r="A36" s="16" t="s">
        <v>10</v>
      </c>
      <c r="B36" s="33">
        <v>0</v>
      </c>
    </row>
    <row r="37" spans="1:2" ht="18" customHeight="1" x14ac:dyDescent="0.25">
      <c r="A37" s="16" t="s">
        <v>135</v>
      </c>
      <c r="B37" s="33">
        <v>0</v>
      </c>
    </row>
    <row r="38" spans="1:2" ht="18" customHeight="1" x14ac:dyDescent="0.25">
      <c r="A38" s="50" t="s">
        <v>11</v>
      </c>
      <c r="B38" s="48">
        <f>SUM(B39:B48)</f>
        <v>21119783.52</v>
      </c>
    </row>
    <row r="39" spans="1:2" ht="18" customHeight="1" x14ac:dyDescent="0.25">
      <c r="A39" s="16" t="s">
        <v>89</v>
      </c>
      <c r="B39" s="87">
        <v>0</v>
      </c>
    </row>
    <row r="40" spans="1:2" ht="18" customHeight="1" x14ac:dyDescent="0.25">
      <c r="A40" s="16" t="s">
        <v>90</v>
      </c>
      <c r="B40" s="87">
        <v>0</v>
      </c>
    </row>
    <row r="41" spans="1:2" ht="18" customHeight="1" x14ac:dyDescent="0.25">
      <c r="A41" s="16" t="s">
        <v>91</v>
      </c>
      <c r="B41" s="88">
        <v>0</v>
      </c>
    </row>
    <row r="42" spans="1:2" ht="18" customHeight="1" x14ac:dyDescent="0.25">
      <c r="A42" s="14" t="s">
        <v>92</v>
      </c>
      <c r="B42" s="87">
        <v>0</v>
      </c>
    </row>
    <row r="43" spans="1:2" ht="18" customHeight="1" x14ac:dyDescent="0.25">
      <c r="A43" s="14" t="s">
        <v>136</v>
      </c>
      <c r="B43" s="37">
        <v>5478608.0599999996</v>
      </c>
    </row>
    <row r="44" spans="1:2" ht="18" customHeight="1" x14ac:dyDescent="0.25">
      <c r="A44" s="14" t="s">
        <v>137</v>
      </c>
      <c r="B44" s="37">
        <v>1044294.02</v>
      </c>
    </row>
    <row r="45" spans="1:2" ht="18" customHeight="1" x14ac:dyDescent="0.25">
      <c r="A45" s="14" t="s">
        <v>138</v>
      </c>
      <c r="B45" s="37">
        <v>14596881.439999999</v>
      </c>
    </row>
    <row r="46" spans="1:2" ht="18" customHeight="1" x14ac:dyDescent="0.25">
      <c r="A46" s="14" t="s">
        <v>112</v>
      </c>
      <c r="B46" s="34">
        <v>0</v>
      </c>
    </row>
    <row r="47" spans="1:2" ht="18" customHeight="1" x14ac:dyDescent="0.25">
      <c r="A47" s="14" t="s">
        <v>110</v>
      </c>
      <c r="B47" s="32">
        <v>0</v>
      </c>
    </row>
    <row r="48" spans="1:2" ht="18" customHeight="1" x14ac:dyDescent="0.25">
      <c r="A48" s="14" t="s">
        <v>93</v>
      </c>
      <c r="B48" s="32">
        <v>0</v>
      </c>
    </row>
    <row r="49" spans="1:2" ht="18" customHeight="1" x14ac:dyDescent="0.25">
      <c r="A49" s="63" t="s">
        <v>12</v>
      </c>
      <c r="B49" s="58">
        <f>B27+B38</f>
        <v>21119783.52</v>
      </c>
    </row>
    <row r="50" spans="1:2" ht="18" customHeight="1" x14ac:dyDescent="0.25">
      <c r="A50" s="18"/>
      <c r="B50" s="17"/>
    </row>
    <row r="51" spans="1:2" ht="18" customHeight="1" x14ac:dyDescent="0.25">
      <c r="A51" s="61" t="s">
        <v>13</v>
      </c>
      <c r="B51" s="61">
        <f>SUM(B52+B57+B59+B70+B72)</f>
        <v>19717585.769999996</v>
      </c>
    </row>
    <row r="52" spans="1:2" ht="18" customHeight="1" x14ac:dyDescent="0.25">
      <c r="A52" s="49" t="s">
        <v>14</v>
      </c>
      <c r="B52" s="51">
        <f>SUM(B53:B56)</f>
        <v>19386546.509999998</v>
      </c>
    </row>
    <row r="53" spans="1:2" ht="18" customHeight="1" x14ac:dyDescent="0.25">
      <c r="A53" s="16" t="s">
        <v>78</v>
      </c>
      <c r="B53" s="37">
        <v>0</v>
      </c>
    </row>
    <row r="54" spans="1:2" ht="18" customHeight="1" x14ac:dyDescent="0.25">
      <c r="A54" s="24" t="s">
        <v>79</v>
      </c>
      <c r="B54" s="37">
        <v>0</v>
      </c>
    </row>
    <row r="55" spans="1:2" ht="18" customHeight="1" x14ac:dyDescent="0.25">
      <c r="A55" s="14" t="s">
        <v>131</v>
      </c>
      <c r="B55" s="37">
        <v>18480046.579999998</v>
      </c>
    </row>
    <row r="56" spans="1:2" ht="18" customHeight="1" x14ac:dyDescent="0.25">
      <c r="A56" s="14" t="s">
        <v>133</v>
      </c>
      <c r="B56" s="37">
        <v>906499.93</v>
      </c>
    </row>
    <row r="57" spans="1:2" ht="18" customHeight="1" x14ac:dyDescent="0.25">
      <c r="A57" s="49" t="s">
        <v>15</v>
      </c>
      <c r="B57" s="54">
        <f>B58</f>
        <v>0</v>
      </c>
    </row>
    <row r="58" spans="1:2" ht="18" customHeight="1" x14ac:dyDescent="0.25">
      <c r="A58" s="14" t="s">
        <v>132</v>
      </c>
      <c r="B58" s="35">
        <v>0</v>
      </c>
    </row>
    <row r="59" spans="1:2" ht="18" customHeight="1" x14ac:dyDescent="0.25">
      <c r="A59" s="30" t="s">
        <v>16</v>
      </c>
      <c r="B59" s="52">
        <f>SUM(B60:B69)</f>
        <v>282218.45</v>
      </c>
    </row>
    <row r="60" spans="1:2" ht="18" customHeight="1" x14ac:dyDescent="0.25">
      <c r="A60" s="26" t="s">
        <v>89</v>
      </c>
      <c r="B60" s="37">
        <v>0</v>
      </c>
    </row>
    <row r="61" spans="1:2" ht="18" customHeight="1" x14ac:dyDescent="0.25">
      <c r="A61" s="31" t="s">
        <v>92</v>
      </c>
      <c r="B61" s="37">
        <v>0</v>
      </c>
    </row>
    <row r="62" spans="1:2" ht="18" customHeight="1" x14ac:dyDescent="0.25">
      <c r="A62" s="31" t="s">
        <v>94</v>
      </c>
      <c r="B62" s="37">
        <v>0</v>
      </c>
    </row>
    <row r="63" spans="1:2" ht="18" customHeight="1" x14ac:dyDescent="0.25">
      <c r="A63" s="31" t="s">
        <v>95</v>
      </c>
      <c r="B63" s="37">
        <v>0</v>
      </c>
    </row>
    <row r="64" spans="1:2" ht="18" customHeight="1" x14ac:dyDescent="0.25">
      <c r="A64" s="14" t="s">
        <v>136</v>
      </c>
      <c r="B64" s="37">
        <v>117433.26</v>
      </c>
    </row>
    <row r="65" spans="1:2" ht="18" customHeight="1" x14ac:dyDescent="0.25">
      <c r="A65" s="14" t="s">
        <v>138</v>
      </c>
      <c r="B65" s="37">
        <v>164785.19</v>
      </c>
    </row>
    <row r="66" spans="1:2" ht="18" customHeight="1" x14ac:dyDescent="0.25">
      <c r="A66" s="26" t="s">
        <v>90</v>
      </c>
      <c r="B66" s="38">
        <v>0</v>
      </c>
    </row>
    <row r="67" spans="1:2" ht="18" customHeight="1" x14ac:dyDescent="0.25">
      <c r="A67" s="26" t="s">
        <v>91</v>
      </c>
      <c r="B67" s="37">
        <v>0</v>
      </c>
    </row>
    <row r="68" spans="1:2" ht="18" customHeight="1" x14ac:dyDescent="0.25">
      <c r="A68" s="26" t="s">
        <v>96</v>
      </c>
      <c r="B68" s="37">
        <v>0</v>
      </c>
    </row>
    <row r="69" spans="1:2" ht="18" customHeight="1" x14ac:dyDescent="0.25">
      <c r="A69" s="26" t="s">
        <v>97</v>
      </c>
      <c r="B69" s="37">
        <v>0</v>
      </c>
    </row>
    <row r="70" spans="1:2" ht="18" customHeight="1" x14ac:dyDescent="0.25">
      <c r="A70" s="30" t="s">
        <v>17</v>
      </c>
      <c r="B70" s="51">
        <f>B71</f>
        <v>11456.18</v>
      </c>
    </row>
    <row r="71" spans="1:2" ht="18" customHeight="1" x14ac:dyDescent="0.25">
      <c r="A71" s="14" t="s">
        <v>137</v>
      </c>
      <c r="B71" s="37">
        <v>11456.18</v>
      </c>
    </row>
    <row r="72" spans="1:2" ht="18" customHeight="1" x14ac:dyDescent="0.25">
      <c r="A72" s="30" t="s">
        <v>80</v>
      </c>
      <c r="B72" s="51">
        <f>SUM(B73:B86)</f>
        <v>37364.629999999997</v>
      </c>
    </row>
    <row r="73" spans="1:2" ht="18" customHeight="1" x14ac:dyDescent="0.25">
      <c r="A73" s="25" t="s">
        <v>113</v>
      </c>
      <c r="B73" s="37">
        <v>0</v>
      </c>
    </row>
    <row r="74" spans="1:2" ht="18" customHeight="1" x14ac:dyDescent="0.25">
      <c r="A74" s="25" t="s">
        <v>114</v>
      </c>
      <c r="B74" s="37">
        <v>0</v>
      </c>
    </row>
    <row r="75" spans="1:2" ht="18" customHeight="1" x14ac:dyDescent="0.25">
      <c r="A75" s="25" t="s">
        <v>84</v>
      </c>
      <c r="B75" s="36">
        <v>0</v>
      </c>
    </row>
    <row r="76" spans="1:2" ht="18" customHeight="1" x14ac:dyDescent="0.25">
      <c r="A76" s="25" t="s">
        <v>115</v>
      </c>
      <c r="B76" s="36">
        <v>0</v>
      </c>
    </row>
    <row r="77" spans="1:2" ht="18" customHeight="1" x14ac:dyDescent="0.25">
      <c r="A77" s="25" t="s">
        <v>116</v>
      </c>
      <c r="B77" s="39">
        <v>0</v>
      </c>
    </row>
    <row r="78" spans="1:2" ht="18" customHeight="1" x14ac:dyDescent="0.25">
      <c r="A78" s="25" t="s">
        <v>117</v>
      </c>
      <c r="B78" s="39">
        <v>0</v>
      </c>
    </row>
    <row r="79" spans="1:2" ht="18" customHeight="1" x14ac:dyDescent="0.25">
      <c r="A79" s="25" t="s">
        <v>18</v>
      </c>
      <c r="B79" s="37">
        <v>37364.629999999997</v>
      </c>
    </row>
    <row r="80" spans="1:2" ht="18" customHeight="1" x14ac:dyDescent="0.25">
      <c r="A80" s="25" t="s">
        <v>76</v>
      </c>
      <c r="B80" s="37">
        <v>0</v>
      </c>
    </row>
    <row r="81" spans="1:2" ht="18" customHeight="1" x14ac:dyDescent="0.25">
      <c r="A81" s="25" t="s">
        <v>73</v>
      </c>
      <c r="B81" s="37">
        <v>0</v>
      </c>
    </row>
    <row r="82" spans="1:2" ht="18" customHeight="1" x14ac:dyDescent="0.25">
      <c r="A82" s="25" t="s">
        <v>118</v>
      </c>
      <c r="B82" s="37">
        <v>0</v>
      </c>
    </row>
    <row r="83" spans="1:2" ht="18" customHeight="1" x14ac:dyDescent="0.25">
      <c r="A83" s="25" t="s">
        <v>19</v>
      </c>
      <c r="B83" s="37">
        <v>0</v>
      </c>
    </row>
    <row r="84" spans="1:2" ht="18" customHeight="1" x14ac:dyDescent="0.25">
      <c r="A84" s="25" t="s">
        <v>119</v>
      </c>
      <c r="B84" s="37">
        <v>0</v>
      </c>
    </row>
    <row r="85" spans="1:2" ht="18" customHeight="1" x14ac:dyDescent="0.25">
      <c r="A85" s="25" t="s">
        <v>70</v>
      </c>
      <c r="B85" s="37">
        <v>0</v>
      </c>
    </row>
    <row r="86" spans="1:2" ht="18" customHeight="1" x14ac:dyDescent="0.25">
      <c r="A86" s="19" t="s">
        <v>20</v>
      </c>
      <c r="B86" s="34">
        <v>0</v>
      </c>
    </row>
    <row r="87" spans="1:2" ht="18" customHeight="1" x14ac:dyDescent="0.25">
      <c r="A87" s="62" t="s">
        <v>21</v>
      </c>
      <c r="B87" s="59">
        <f>B52+B64+B65+B68+B71+B79+B80</f>
        <v>19717585.77</v>
      </c>
    </row>
    <row r="88" spans="1:2" ht="18" customHeight="1" x14ac:dyDescent="0.25">
      <c r="A88" s="4"/>
      <c r="B88" s="5"/>
    </row>
    <row r="89" spans="1:2" ht="18" customHeight="1" x14ac:dyDescent="0.25">
      <c r="A89" s="66" t="s">
        <v>22</v>
      </c>
      <c r="B89" s="68">
        <f>B90+B99</f>
        <v>20235689.449999999</v>
      </c>
    </row>
    <row r="90" spans="1:2" ht="18" customHeight="1" x14ac:dyDescent="0.25">
      <c r="A90" s="53" t="s">
        <v>23</v>
      </c>
      <c r="B90" s="54">
        <f>SUM(B91:B98)</f>
        <v>20235689.449999999</v>
      </c>
    </row>
    <row r="91" spans="1:2" ht="18" customHeight="1" x14ac:dyDescent="0.25">
      <c r="A91" s="16" t="s">
        <v>89</v>
      </c>
      <c r="B91" s="37">
        <v>0</v>
      </c>
    </row>
    <row r="92" spans="1:2" ht="18" customHeight="1" x14ac:dyDescent="0.25">
      <c r="A92" s="14" t="s">
        <v>92</v>
      </c>
      <c r="B92" s="35">
        <v>0</v>
      </c>
    </row>
    <row r="93" spans="1:2" ht="18" customHeight="1" x14ac:dyDescent="0.25">
      <c r="A93" s="16" t="s">
        <v>91</v>
      </c>
      <c r="B93" s="35">
        <v>0</v>
      </c>
    </row>
    <row r="94" spans="1:2" ht="18" customHeight="1" x14ac:dyDescent="0.25">
      <c r="A94" s="16" t="s">
        <v>96</v>
      </c>
      <c r="B94" s="35">
        <v>0</v>
      </c>
    </row>
    <row r="95" spans="1:2" ht="18" customHeight="1" x14ac:dyDescent="0.25">
      <c r="A95" s="14" t="s">
        <v>98</v>
      </c>
      <c r="B95" s="35">
        <v>0</v>
      </c>
    </row>
    <row r="96" spans="1:2" ht="18" customHeight="1" x14ac:dyDescent="0.25">
      <c r="A96" s="14" t="s">
        <v>136</v>
      </c>
      <c r="B96" s="37">
        <v>19129217.329999998</v>
      </c>
    </row>
    <row r="97" spans="1:2" ht="18" customHeight="1" x14ac:dyDescent="0.25">
      <c r="A97" s="14" t="s">
        <v>138</v>
      </c>
      <c r="B97" s="34">
        <v>1106472.1200000001</v>
      </c>
    </row>
    <row r="98" spans="1:2" ht="18" customHeight="1" x14ac:dyDescent="0.25">
      <c r="A98" s="16" t="s">
        <v>97</v>
      </c>
      <c r="B98" s="41">
        <v>0</v>
      </c>
    </row>
    <row r="99" spans="1:2" ht="18" customHeight="1" x14ac:dyDescent="0.25">
      <c r="A99" s="53" t="s">
        <v>24</v>
      </c>
      <c r="B99" s="92">
        <f>B100</f>
        <v>0</v>
      </c>
    </row>
    <row r="100" spans="1:2" ht="18" customHeight="1" x14ac:dyDescent="0.25">
      <c r="A100" s="14" t="s">
        <v>137</v>
      </c>
      <c r="B100" s="37"/>
    </row>
    <row r="101" spans="1:2" ht="18" customHeight="1" x14ac:dyDescent="0.25">
      <c r="A101" s="62" t="s">
        <v>25</v>
      </c>
      <c r="B101" s="69">
        <f>SUM(B90+B99)</f>
        <v>20235689.449999999</v>
      </c>
    </row>
    <row r="102" spans="1:2" ht="18" customHeight="1" x14ac:dyDescent="0.25">
      <c r="A102" s="7"/>
      <c r="B102" s="8"/>
    </row>
    <row r="103" spans="1:2" ht="18" customHeight="1" x14ac:dyDescent="0.25">
      <c r="A103" s="65" t="s">
        <v>26</v>
      </c>
      <c r="B103" s="68">
        <f>B104+B114</f>
        <v>18753182.350000001</v>
      </c>
    </row>
    <row r="104" spans="1:2" ht="18" customHeight="1" x14ac:dyDescent="0.25">
      <c r="A104" s="55" t="s">
        <v>27</v>
      </c>
      <c r="B104" s="42">
        <f>SUM(B105+B106+B107+B108+B109+B110+B111+B112)</f>
        <v>18753182.350000001</v>
      </c>
    </row>
    <row r="105" spans="1:2" ht="18" customHeight="1" x14ac:dyDescent="0.25">
      <c r="A105" s="16" t="s">
        <v>89</v>
      </c>
      <c r="B105" s="34">
        <v>0</v>
      </c>
    </row>
    <row r="106" spans="1:2" ht="18" customHeight="1" x14ac:dyDescent="0.25">
      <c r="A106" s="14" t="s">
        <v>92</v>
      </c>
      <c r="B106" s="37">
        <v>0</v>
      </c>
    </row>
    <row r="107" spans="1:2" ht="18" customHeight="1" x14ac:dyDescent="0.25">
      <c r="A107" s="14" t="s">
        <v>99</v>
      </c>
      <c r="B107" s="37">
        <v>0</v>
      </c>
    </row>
    <row r="108" spans="1:2" ht="18" customHeight="1" x14ac:dyDescent="0.25">
      <c r="A108" s="16" t="s">
        <v>91</v>
      </c>
      <c r="B108" s="37">
        <v>0</v>
      </c>
    </row>
    <row r="109" spans="1:2" ht="18" customHeight="1" x14ac:dyDescent="0.25">
      <c r="A109" s="14" t="s">
        <v>136</v>
      </c>
      <c r="B109" s="37">
        <v>17846682.420000002</v>
      </c>
    </row>
    <row r="110" spans="1:2" ht="18" customHeight="1" x14ac:dyDescent="0.25">
      <c r="A110" s="14" t="s">
        <v>138</v>
      </c>
      <c r="B110" s="37">
        <v>906499.93</v>
      </c>
    </row>
    <row r="111" spans="1:2" ht="18" customHeight="1" x14ac:dyDescent="0.25">
      <c r="A111" s="16" t="s">
        <v>96</v>
      </c>
      <c r="B111" s="37">
        <v>0</v>
      </c>
    </row>
    <row r="112" spans="1:2" ht="18" customHeight="1" x14ac:dyDescent="0.25">
      <c r="A112" s="16" t="s">
        <v>97</v>
      </c>
      <c r="B112" s="37">
        <v>0</v>
      </c>
    </row>
    <row r="113" spans="1:2" ht="18" customHeight="1" x14ac:dyDescent="0.25">
      <c r="A113" s="7" t="s">
        <v>28</v>
      </c>
      <c r="B113" s="42">
        <f>SUM(B105:B112)</f>
        <v>18753182.350000001</v>
      </c>
    </row>
    <row r="114" spans="1:2" ht="18" customHeight="1" x14ac:dyDescent="0.25">
      <c r="A114" s="7" t="s">
        <v>29</v>
      </c>
      <c r="B114" s="42">
        <f>B115</f>
        <v>0</v>
      </c>
    </row>
    <row r="115" spans="1:2" ht="18" customHeight="1" x14ac:dyDescent="0.25">
      <c r="A115" s="14" t="s">
        <v>137</v>
      </c>
      <c r="B115" s="37">
        <v>0</v>
      </c>
    </row>
    <row r="116" spans="1:2" ht="18" customHeight="1" x14ac:dyDescent="0.25">
      <c r="A116" s="7" t="s">
        <v>30</v>
      </c>
      <c r="B116" s="42">
        <f>B114</f>
        <v>0</v>
      </c>
    </row>
    <row r="117" spans="1:2" ht="18" customHeight="1" x14ac:dyDescent="0.25">
      <c r="A117" s="6" t="s">
        <v>31</v>
      </c>
      <c r="B117" s="44">
        <f>SUM(B104+B114)</f>
        <v>18753182.350000001</v>
      </c>
    </row>
    <row r="118" spans="1:2" ht="18" customHeight="1" x14ac:dyDescent="0.25">
      <c r="A118" s="7"/>
      <c r="B118" s="8"/>
    </row>
    <row r="119" spans="1:2" ht="18" customHeight="1" x14ac:dyDescent="0.25">
      <c r="A119" s="66" t="s">
        <v>32</v>
      </c>
      <c r="B119" s="73">
        <f>B120+B150</f>
        <v>20906418.240000002</v>
      </c>
    </row>
    <row r="120" spans="1:2" ht="18" customHeight="1" x14ac:dyDescent="0.25">
      <c r="A120" s="60" t="s">
        <v>33</v>
      </c>
      <c r="B120" s="71">
        <f>SUM(B121+B122+B123+B126+B127+B128+B129+B130)</f>
        <v>20906418.240000002</v>
      </c>
    </row>
    <row r="121" spans="1:2" ht="18" customHeight="1" x14ac:dyDescent="0.25">
      <c r="A121" s="27" t="s">
        <v>34</v>
      </c>
      <c r="B121" s="94">
        <v>3144797.64</v>
      </c>
    </row>
    <row r="122" spans="1:2" ht="18" customHeight="1" x14ac:dyDescent="0.25">
      <c r="A122" s="28" t="s">
        <v>35</v>
      </c>
      <c r="B122" s="94">
        <v>9691270.1999999993</v>
      </c>
    </row>
    <row r="123" spans="1:2" ht="18" customHeight="1" x14ac:dyDescent="0.25">
      <c r="A123" s="28" t="s">
        <v>83</v>
      </c>
      <c r="B123" s="94">
        <v>3710923.37</v>
      </c>
    </row>
    <row r="124" spans="1:2" ht="18" customHeight="1" x14ac:dyDescent="0.25">
      <c r="A124" s="28" t="s">
        <v>82</v>
      </c>
      <c r="B124" s="94">
        <v>0</v>
      </c>
    </row>
    <row r="125" spans="1:2" ht="18" customHeight="1" x14ac:dyDescent="0.25">
      <c r="A125" s="27" t="s">
        <v>74</v>
      </c>
      <c r="B125" s="94">
        <v>0</v>
      </c>
    </row>
    <row r="126" spans="1:2" ht="18" customHeight="1" x14ac:dyDescent="0.25">
      <c r="A126" s="27" t="s">
        <v>36</v>
      </c>
      <c r="B126" s="95">
        <v>0</v>
      </c>
    </row>
    <row r="127" spans="1:2" ht="18" customHeight="1" x14ac:dyDescent="0.25">
      <c r="A127" s="27" t="s">
        <v>37</v>
      </c>
      <c r="B127" s="94">
        <v>745388.42</v>
      </c>
    </row>
    <row r="128" spans="1:2" ht="18" customHeight="1" x14ac:dyDescent="0.25">
      <c r="A128" s="27" t="s">
        <v>38</v>
      </c>
      <c r="B128" s="94">
        <v>3048051.43</v>
      </c>
    </row>
    <row r="129" spans="1:2" ht="24" customHeight="1" x14ac:dyDescent="0.25">
      <c r="A129" s="27" t="s">
        <v>39</v>
      </c>
      <c r="B129" s="95">
        <v>0</v>
      </c>
    </row>
    <row r="130" spans="1:2" ht="18" customHeight="1" x14ac:dyDescent="0.25">
      <c r="A130" s="86" t="s">
        <v>81</v>
      </c>
      <c r="B130" s="96">
        <f>SUM(B131:B147)</f>
        <v>565987.17999999993</v>
      </c>
    </row>
    <row r="131" spans="1:2" ht="18" customHeight="1" x14ac:dyDescent="0.25">
      <c r="A131" s="29" t="s">
        <v>40</v>
      </c>
      <c r="B131" s="94">
        <v>427331.78</v>
      </c>
    </row>
    <row r="132" spans="1:2" ht="18" customHeight="1" x14ac:dyDescent="0.25">
      <c r="A132" s="29" t="s">
        <v>121</v>
      </c>
      <c r="B132" s="94">
        <v>0</v>
      </c>
    </row>
    <row r="133" spans="1:2" ht="18" customHeight="1" x14ac:dyDescent="0.25">
      <c r="A133" s="29" t="s">
        <v>120</v>
      </c>
      <c r="B133" s="94">
        <v>7.12</v>
      </c>
    </row>
    <row r="134" spans="1:2" ht="18" customHeight="1" x14ac:dyDescent="0.25">
      <c r="A134" s="29" t="s">
        <v>75</v>
      </c>
      <c r="B134" s="94">
        <v>9206.36</v>
      </c>
    </row>
    <row r="135" spans="1:2" ht="18" customHeight="1" x14ac:dyDescent="0.25">
      <c r="A135" s="29" t="s">
        <v>122</v>
      </c>
      <c r="B135" s="94">
        <v>0</v>
      </c>
    </row>
    <row r="136" spans="1:2" ht="18" customHeight="1" x14ac:dyDescent="0.25">
      <c r="A136" s="29" t="s">
        <v>73</v>
      </c>
      <c r="B136" s="94">
        <v>0</v>
      </c>
    </row>
    <row r="137" spans="1:2" ht="18" customHeight="1" x14ac:dyDescent="0.25">
      <c r="A137" s="29" t="s">
        <v>77</v>
      </c>
      <c r="B137" s="94">
        <v>41753.22</v>
      </c>
    </row>
    <row r="138" spans="1:2" ht="18" customHeight="1" x14ac:dyDescent="0.25">
      <c r="A138" s="29" t="s">
        <v>41</v>
      </c>
      <c r="B138" s="94">
        <v>66722.960000000006</v>
      </c>
    </row>
    <row r="139" spans="1:2" ht="18" customHeight="1" x14ac:dyDescent="0.25">
      <c r="A139" s="29" t="s">
        <v>72</v>
      </c>
      <c r="B139" s="94">
        <v>0</v>
      </c>
    </row>
    <row r="140" spans="1:2" ht="18" customHeight="1" x14ac:dyDescent="0.25">
      <c r="A140" s="29" t="s">
        <v>42</v>
      </c>
      <c r="B140" s="94">
        <v>3614.62</v>
      </c>
    </row>
    <row r="141" spans="1:2" ht="18" customHeight="1" x14ac:dyDescent="0.25">
      <c r="A141" s="29" t="s">
        <v>124</v>
      </c>
      <c r="B141" s="94">
        <v>0</v>
      </c>
    </row>
    <row r="142" spans="1:2" ht="18" customHeight="1" x14ac:dyDescent="0.25">
      <c r="A142" s="29" t="s">
        <v>85</v>
      </c>
      <c r="B142" s="94">
        <v>15662.08</v>
      </c>
    </row>
    <row r="143" spans="1:2" ht="18" customHeight="1" x14ac:dyDescent="0.25">
      <c r="A143" s="29" t="s">
        <v>43</v>
      </c>
      <c r="B143" s="94">
        <v>1689.04</v>
      </c>
    </row>
    <row r="144" spans="1:2" ht="18" customHeight="1" x14ac:dyDescent="0.25">
      <c r="A144" s="29" t="s">
        <v>123</v>
      </c>
      <c r="B144" s="94">
        <v>0</v>
      </c>
    </row>
    <row r="145" spans="1:2" ht="18" customHeight="1" x14ac:dyDescent="0.25">
      <c r="A145" s="25" t="s">
        <v>44</v>
      </c>
      <c r="B145" s="95">
        <v>0</v>
      </c>
    </row>
    <row r="146" spans="1:2" ht="18" customHeight="1" x14ac:dyDescent="0.25">
      <c r="A146" s="25" t="s">
        <v>19</v>
      </c>
      <c r="B146" s="95">
        <v>0</v>
      </c>
    </row>
    <row r="147" spans="1:2" ht="18" customHeight="1" x14ac:dyDescent="0.25">
      <c r="A147" s="25" t="s">
        <v>128</v>
      </c>
      <c r="B147" s="70">
        <v>0</v>
      </c>
    </row>
    <row r="148" spans="1:2" ht="18" customHeight="1" x14ac:dyDescent="0.25">
      <c r="A148" s="90" t="s">
        <v>71</v>
      </c>
      <c r="B148" s="91">
        <f>B121+B122+B123+B125+B126+B127+B128+B129+B131+B132+B133+B134+B135+B136+B137+B138+B139+B140+B141+B142+B143+B144+B145+B146+B147</f>
        <v>20906418.240000002</v>
      </c>
    </row>
    <row r="149" spans="1:2" ht="18" customHeight="1" x14ac:dyDescent="0.25">
      <c r="A149" s="7"/>
      <c r="B149" s="21"/>
    </row>
    <row r="150" spans="1:2" ht="18" customHeight="1" x14ac:dyDescent="0.25">
      <c r="A150" s="60" t="s">
        <v>45</v>
      </c>
      <c r="B150" s="71">
        <f>SUM(B151:B154)</f>
        <v>0</v>
      </c>
    </row>
    <row r="151" spans="1:2" ht="18" customHeight="1" x14ac:dyDescent="0.25">
      <c r="A151" s="10" t="s">
        <v>46</v>
      </c>
      <c r="B151" s="41">
        <v>0</v>
      </c>
    </row>
    <row r="152" spans="1:2" ht="18" customHeight="1" x14ac:dyDescent="0.25">
      <c r="A152" s="10" t="s">
        <v>47</v>
      </c>
      <c r="B152" s="41">
        <v>0</v>
      </c>
    </row>
    <row r="153" spans="1:2" ht="18" customHeight="1" x14ac:dyDescent="0.25">
      <c r="A153" s="9" t="s">
        <v>48</v>
      </c>
      <c r="B153" s="45">
        <v>0</v>
      </c>
    </row>
    <row r="154" spans="1:2" ht="18" customHeight="1" x14ac:dyDescent="0.25">
      <c r="A154" s="9" t="s">
        <v>125</v>
      </c>
      <c r="B154" s="45"/>
    </row>
    <row r="155" spans="1:2" ht="18" customHeight="1" x14ac:dyDescent="0.25">
      <c r="A155" s="7" t="s">
        <v>49</v>
      </c>
      <c r="B155" s="40">
        <f xml:space="preserve"> SUM(B151:B154)</f>
        <v>0</v>
      </c>
    </row>
    <row r="156" spans="1:2" ht="18" customHeight="1" x14ac:dyDescent="0.25">
      <c r="A156" s="72" t="s">
        <v>50</v>
      </c>
      <c r="B156" s="59">
        <f>B120+B150</f>
        <v>20906418.240000002</v>
      </c>
    </row>
    <row r="157" spans="1:2" ht="18" customHeight="1" x14ac:dyDescent="0.25">
      <c r="A157" s="7"/>
      <c r="B157" s="43"/>
    </row>
    <row r="158" spans="1:2" ht="18" customHeight="1" x14ac:dyDescent="0.25">
      <c r="A158" s="74" t="s">
        <v>51</v>
      </c>
      <c r="B158" s="67">
        <f>B159+B160</f>
        <v>0</v>
      </c>
    </row>
    <row r="159" spans="1:2" ht="18" customHeight="1" x14ac:dyDescent="0.25">
      <c r="A159" s="10" t="s">
        <v>52</v>
      </c>
      <c r="B159" s="43">
        <v>0</v>
      </c>
    </row>
    <row r="160" spans="1:2" ht="18" customHeight="1" x14ac:dyDescent="0.25">
      <c r="A160" s="10" t="s">
        <v>53</v>
      </c>
      <c r="B160" s="46">
        <v>0</v>
      </c>
    </row>
    <row r="161" spans="1:2" ht="18" customHeight="1" x14ac:dyDescent="0.25">
      <c r="A161" s="75" t="s">
        <v>54</v>
      </c>
      <c r="B161" s="76">
        <f>SUM(B159+B160)</f>
        <v>0</v>
      </c>
    </row>
    <row r="162" spans="1:2" ht="18" customHeight="1" x14ac:dyDescent="0.25">
      <c r="A162" s="99"/>
      <c r="B162" s="99"/>
    </row>
    <row r="163" spans="1:2" ht="18" customHeight="1" x14ac:dyDescent="0.25">
      <c r="A163" s="64" t="s">
        <v>141</v>
      </c>
      <c r="B163" s="84">
        <f>B164+B165+B176</f>
        <v>19930951.050000001</v>
      </c>
    </row>
    <row r="164" spans="1:2" ht="18" customHeight="1" x14ac:dyDescent="0.25">
      <c r="A164" s="18" t="s">
        <v>55</v>
      </c>
      <c r="B164" s="77">
        <v>0</v>
      </c>
    </row>
    <row r="165" spans="1:2" ht="18" customHeight="1" x14ac:dyDescent="0.25">
      <c r="A165" s="79" t="s">
        <v>56</v>
      </c>
      <c r="B165" s="78">
        <f>SUM(B166:B175)</f>
        <v>0</v>
      </c>
    </row>
    <row r="166" spans="1:2" ht="18" customHeight="1" x14ac:dyDescent="0.25">
      <c r="A166" s="18" t="s">
        <v>129</v>
      </c>
      <c r="B166" s="34">
        <v>0</v>
      </c>
    </row>
    <row r="167" spans="1:2" ht="18" customHeight="1" x14ac:dyDescent="0.25">
      <c r="A167" s="18" t="s">
        <v>100</v>
      </c>
      <c r="B167" s="34">
        <v>0</v>
      </c>
    </row>
    <row r="168" spans="1:2" ht="18" customHeight="1" x14ac:dyDescent="0.25">
      <c r="A168" s="16" t="s">
        <v>130</v>
      </c>
      <c r="B168" s="34">
        <v>0</v>
      </c>
    </row>
    <row r="169" spans="1:2" ht="18" customHeight="1" x14ac:dyDescent="0.25">
      <c r="A169" s="14" t="s">
        <v>131</v>
      </c>
      <c r="B169" s="93">
        <v>0</v>
      </c>
    </row>
    <row r="170" spans="1:2" ht="18" customHeight="1" x14ac:dyDescent="0.25">
      <c r="A170" s="14" t="s">
        <v>132</v>
      </c>
      <c r="B170" s="34">
        <v>0</v>
      </c>
    </row>
    <row r="171" spans="1:2" ht="18" customHeight="1" x14ac:dyDescent="0.25">
      <c r="A171" s="14" t="s">
        <v>133</v>
      </c>
      <c r="B171" s="34">
        <v>0</v>
      </c>
    </row>
    <row r="172" spans="1:2" ht="18" customHeight="1" x14ac:dyDescent="0.25">
      <c r="A172" s="16" t="s">
        <v>101</v>
      </c>
      <c r="B172" s="77">
        <v>0</v>
      </c>
    </row>
    <row r="173" spans="1:2" ht="18" customHeight="1" x14ac:dyDescent="0.25">
      <c r="A173" s="16" t="s">
        <v>102</v>
      </c>
      <c r="B173" s="77">
        <v>0</v>
      </c>
    </row>
    <row r="174" spans="1:2" ht="18" customHeight="1" x14ac:dyDescent="0.25">
      <c r="A174" s="16" t="s">
        <v>103</v>
      </c>
      <c r="B174" s="89">
        <v>0</v>
      </c>
    </row>
    <row r="175" spans="1:2" ht="18" customHeight="1" x14ac:dyDescent="0.25">
      <c r="A175" s="18" t="s">
        <v>10</v>
      </c>
      <c r="B175" s="77">
        <v>0</v>
      </c>
    </row>
    <row r="176" spans="1:2" ht="18" customHeight="1" x14ac:dyDescent="0.25">
      <c r="A176" s="79" t="s">
        <v>57</v>
      </c>
      <c r="B176" s="78">
        <f>SUM(B177:B186)</f>
        <v>19930951.050000001</v>
      </c>
    </row>
    <row r="177" spans="1:2" ht="18" customHeight="1" x14ac:dyDescent="0.25">
      <c r="A177" s="16" t="s">
        <v>104</v>
      </c>
      <c r="B177" s="34">
        <v>0</v>
      </c>
    </row>
    <row r="178" spans="1:2" ht="18" customHeight="1" x14ac:dyDescent="0.25">
      <c r="A178" s="16" t="s">
        <v>105</v>
      </c>
      <c r="B178" s="34">
        <v>0</v>
      </c>
    </row>
    <row r="179" spans="1:2" ht="18" customHeight="1" x14ac:dyDescent="0.25">
      <c r="A179" s="16" t="s">
        <v>106</v>
      </c>
      <c r="B179" s="89">
        <v>0</v>
      </c>
    </row>
    <row r="180" spans="1:2" ht="18" customHeight="1" x14ac:dyDescent="0.25">
      <c r="A180" s="14" t="s">
        <v>107</v>
      </c>
      <c r="B180" s="89">
        <v>0</v>
      </c>
    </row>
    <row r="181" spans="1:2" ht="18" customHeight="1" x14ac:dyDescent="0.25">
      <c r="A181" s="14" t="s">
        <v>136</v>
      </c>
      <c r="B181" s="37">
        <v>4313506.41</v>
      </c>
    </row>
    <row r="182" spans="1:2" ht="18" customHeight="1" x14ac:dyDescent="0.25">
      <c r="A182" s="14" t="s">
        <v>137</v>
      </c>
      <c r="B182" s="37">
        <v>1055750.2</v>
      </c>
    </row>
    <row r="183" spans="1:2" ht="18" customHeight="1" x14ac:dyDescent="0.25">
      <c r="A183" s="14" t="s">
        <v>138</v>
      </c>
      <c r="B183" s="37">
        <v>14561694.439999999</v>
      </c>
    </row>
    <row r="184" spans="1:2" ht="18" customHeight="1" x14ac:dyDescent="0.25">
      <c r="A184" s="14" t="s">
        <v>108</v>
      </c>
      <c r="B184" s="37">
        <v>0</v>
      </c>
    </row>
    <row r="185" spans="1:2" ht="18" customHeight="1" x14ac:dyDescent="0.25">
      <c r="A185" s="14" t="s">
        <v>109</v>
      </c>
      <c r="B185" s="37">
        <v>0</v>
      </c>
    </row>
    <row r="186" spans="1:2" ht="18" customHeight="1" x14ac:dyDescent="0.25">
      <c r="A186" s="14" t="s">
        <v>110</v>
      </c>
      <c r="B186" s="37">
        <v>0</v>
      </c>
    </row>
    <row r="187" spans="1:2" ht="18" customHeight="1" x14ac:dyDescent="0.25">
      <c r="A187" s="75" t="s">
        <v>58</v>
      </c>
      <c r="B187" s="85">
        <f>B169+B181+B182+B183+B184+B185+B186</f>
        <v>19930951.050000001</v>
      </c>
    </row>
    <row r="188" spans="1:2" ht="18" customHeight="1" x14ac:dyDescent="0.25">
      <c r="A188" s="22" t="s">
        <v>59</v>
      </c>
      <c r="B188" s="34">
        <v>0</v>
      </c>
    </row>
    <row r="189" spans="1:2" ht="18" customHeight="1" x14ac:dyDescent="0.25">
      <c r="A189" s="11" t="s">
        <v>60</v>
      </c>
      <c r="B189" s="34">
        <v>0</v>
      </c>
    </row>
    <row r="190" spans="1:2" ht="18" customHeight="1" x14ac:dyDescent="0.25">
      <c r="A190" s="80" t="s">
        <v>61</v>
      </c>
      <c r="B190" s="81">
        <v>0</v>
      </c>
    </row>
    <row r="191" spans="1:2" ht="18" customHeight="1" x14ac:dyDescent="0.25">
      <c r="A191" s="80" t="s">
        <v>62</v>
      </c>
      <c r="B191" s="81">
        <v>0</v>
      </c>
    </row>
    <row r="192" spans="1:2" ht="18" customHeight="1" x14ac:dyDescent="0.25">
      <c r="A192" s="80" t="s">
        <v>63</v>
      </c>
      <c r="B192" s="81">
        <v>0</v>
      </c>
    </row>
    <row r="193" spans="1:2" ht="18" customHeight="1" x14ac:dyDescent="0.25">
      <c r="A193" s="82" t="s">
        <v>64</v>
      </c>
      <c r="B193" s="83">
        <f>B190+B191+B192</f>
        <v>0</v>
      </c>
    </row>
    <row r="194" spans="1:2" ht="18" customHeight="1" x14ac:dyDescent="0.25">
      <c r="A194" s="100" t="s">
        <v>65</v>
      </c>
      <c r="B194" s="100"/>
    </row>
    <row r="195" spans="1:2" ht="18" customHeight="1" x14ac:dyDescent="0.25">
      <c r="A195" s="100"/>
      <c r="B195" s="100"/>
    </row>
    <row r="196" spans="1:2" ht="18" customHeight="1" x14ac:dyDescent="0.25">
      <c r="A196" s="100"/>
      <c r="B196" s="100"/>
    </row>
    <row r="197" spans="1:2" ht="18" customHeight="1" x14ac:dyDescent="0.25">
      <c r="A197" s="20" t="s">
        <v>66</v>
      </c>
      <c r="B197" s="20"/>
    </row>
    <row r="198" spans="1:2" ht="18" customHeight="1" x14ac:dyDescent="0.25">
      <c r="A198" s="20"/>
      <c r="B198" s="20"/>
    </row>
    <row r="199" spans="1:2" ht="18" customHeight="1" x14ac:dyDescent="0.25">
      <c r="A199" s="20" t="s">
        <v>67</v>
      </c>
      <c r="B199" s="20" t="s">
        <v>68</v>
      </c>
    </row>
  </sheetData>
  <mergeCells count="11">
    <mergeCell ref="A22:B22"/>
    <mergeCell ref="B23:B24"/>
    <mergeCell ref="A162:B162"/>
    <mergeCell ref="A194:B19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12</cp:revision>
  <cp:lastPrinted>2024-04-10T19:17:24Z</cp:lastPrinted>
  <dcterms:created xsi:type="dcterms:W3CDTF">2021-09-23T15:15:00Z</dcterms:created>
  <dcterms:modified xsi:type="dcterms:W3CDTF">2026-01-20T15:30:39Z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