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3CENTRO NORTE HCN\2024\09-2024-TRANSPARENCIA-SETEMBRO-IMED-URUACU\"/>
    </mc:Choice>
  </mc:AlternateContent>
  <xr:revisionPtr revIDLastSave="0" documentId="8_{667890DA-BD17-429F-A5EB-D874D274FB94}" xr6:coauthVersionLast="47" xr6:coauthVersionMax="47" xr10:uidLastSave="{00000000-0000-0000-0000-000000000000}"/>
  <bookViews>
    <workbookView xWindow="-120" yWindow="-120" windowWidth="20730" windowHeight="11040" firstSheet="1" activeTab="1" xr2:uid="{B846CDD3-8AA7-4120-AB71-117E8C627C49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1">Desempenho!$A$1:$AN$67</definedName>
    <definedName name="_xlnm.Print_Area" localSheetId="2">Efetividade!$A$1:$BU$104</definedName>
    <definedName name="_xlnm.Print_Area" localSheetId="0">Produção!$A$1:$AO$218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1">Desempenho!$1:$9</definedName>
    <definedName name="_xlnm.Print_Titles" localSheetId="2">Efetividade!$A:$A,Efetividade!$1:$8</definedName>
    <definedName name="_xlnm.Print_Titles" localSheetId="0">Produção!$A:$B,Produção!$1:$9</definedName>
    <definedName name="ttt">#REF!</definedName>
    <definedName name="vc">#REF!</definedName>
    <definedName name="ww">#REF!</definedName>
    <definedName name="xxx">#REF!</definedName>
    <definedName name="XXXXXXXXXXXXXXXXXXX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3" l="1"/>
  <c r="BT81" i="3"/>
  <c r="BR81" i="3"/>
  <c r="BP81" i="3"/>
  <c r="BN81" i="3"/>
  <c r="BL81" i="3"/>
  <c r="BJ81" i="3"/>
  <c r="BH81" i="3"/>
  <c r="BF81" i="3"/>
  <c r="BD81" i="3"/>
  <c r="BB81" i="3"/>
  <c r="AZ81" i="3"/>
  <c r="AX81" i="3"/>
  <c r="AV81" i="3"/>
  <c r="AT81" i="3"/>
  <c r="AR81" i="3"/>
  <c r="AP81" i="3"/>
  <c r="AN81" i="3"/>
  <c r="AL81" i="3"/>
  <c r="AJ81" i="3"/>
  <c r="AH81" i="3"/>
  <c r="AF81" i="3"/>
  <c r="AD81" i="3"/>
  <c r="AB81" i="3"/>
  <c r="Z81" i="3"/>
  <c r="X81" i="3"/>
  <c r="V81" i="3"/>
  <c r="T81" i="3"/>
  <c r="R81" i="3"/>
  <c r="P81" i="3"/>
  <c r="N81" i="3"/>
  <c r="L81" i="3"/>
  <c r="J81" i="3"/>
  <c r="H81" i="3"/>
  <c r="F81" i="3"/>
  <c r="D81" i="3"/>
  <c r="B81" i="3"/>
  <c r="BT79" i="3"/>
  <c r="BR79" i="3"/>
  <c r="BP79" i="3"/>
  <c r="BN79" i="3"/>
  <c r="BL79" i="3"/>
  <c r="BJ79" i="3"/>
  <c r="BH79" i="3"/>
  <c r="BF79" i="3"/>
  <c r="BD79" i="3"/>
  <c r="BB79" i="3"/>
  <c r="AZ79" i="3"/>
  <c r="AX79" i="3"/>
  <c r="AV79" i="3"/>
  <c r="AT79" i="3"/>
  <c r="AR79" i="3"/>
  <c r="AP79" i="3"/>
  <c r="AN79" i="3"/>
  <c r="AL79" i="3"/>
  <c r="AJ79" i="3"/>
  <c r="AH79" i="3"/>
  <c r="AF79" i="3"/>
  <c r="AD79" i="3"/>
  <c r="AB79" i="3"/>
  <c r="Z79" i="3"/>
  <c r="X79" i="3"/>
  <c r="V79" i="3"/>
  <c r="T79" i="3"/>
  <c r="R79" i="3"/>
  <c r="P79" i="3"/>
  <c r="N79" i="3"/>
  <c r="L79" i="3"/>
  <c r="J79" i="3"/>
  <c r="H79" i="3"/>
  <c r="F79" i="3"/>
  <c r="D79" i="3"/>
  <c r="B79" i="3"/>
  <c r="BT76" i="3"/>
  <c r="BR76" i="3"/>
  <c r="BP76" i="3"/>
  <c r="BN76" i="3"/>
  <c r="BL76" i="3"/>
  <c r="BJ76" i="3"/>
  <c r="BH76" i="3"/>
  <c r="BF76" i="3"/>
  <c r="BD76" i="3"/>
  <c r="BB76" i="3"/>
  <c r="AZ76" i="3"/>
  <c r="AX76" i="3"/>
  <c r="AV76" i="3"/>
  <c r="AT76" i="3"/>
  <c r="AR76" i="3"/>
  <c r="AP76" i="3"/>
  <c r="AN76" i="3"/>
  <c r="AL76" i="3"/>
  <c r="AJ76" i="3"/>
  <c r="AH76" i="3"/>
  <c r="AF76" i="3"/>
  <c r="AD76" i="3"/>
  <c r="AB76" i="3"/>
  <c r="Z76" i="3"/>
  <c r="X76" i="3"/>
  <c r="V76" i="3"/>
  <c r="T76" i="3"/>
  <c r="R76" i="3"/>
  <c r="P76" i="3"/>
  <c r="N76" i="3"/>
  <c r="L76" i="3"/>
  <c r="J76" i="3"/>
  <c r="H76" i="3"/>
  <c r="F76" i="3"/>
  <c r="D76" i="3"/>
  <c r="B76" i="3"/>
  <c r="B75" i="3"/>
  <c r="BT72" i="3"/>
  <c r="BR72" i="3"/>
  <c r="BP72" i="3"/>
  <c r="BN72" i="3"/>
  <c r="BL72" i="3"/>
  <c r="BJ72" i="3"/>
  <c r="BH72" i="3"/>
  <c r="BF72" i="3"/>
  <c r="BD72" i="3"/>
  <c r="BB72" i="3"/>
  <c r="AZ72" i="3"/>
  <c r="AX72" i="3"/>
  <c r="AV72" i="3"/>
  <c r="AT72" i="3"/>
  <c r="AR72" i="3"/>
  <c r="AP72" i="3"/>
  <c r="AN72" i="3"/>
  <c r="AL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BT70" i="3"/>
  <c r="BR70" i="3"/>
  <c r="BP70" i="3"/>
  <c r="BN70" i="3"/>
  <c r="BL70" i="3"/>
  <c r="BJ70" i="3"/>
  <c r="BH70" i="3"/>
  <c r="BF70" i="3"/>
  <c r="BD70" i="3"/>
  <c r="BB70" i="3"/>
  <c r="AZ70" i="3"/>
  <c r="AX70" i="3"/>
  <c r="AV70" i="3"/>
  <c r="AT70" i="3"/>
  <c r="AR70" i="3"/>
  <c r="AP70" i="3"/>
  <c r="AN70" i="3"/>
  <c r="AL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BT69" i="3"/>
  <c r="BR69" i="3"/>
  <c r="BP69" i="3"/>
  <c r="BN69" i="3"/>
  <c r="BL69" i="3"/>
  <c r="BJ69" i="3"/>
  <c r="BH69" i="3"/>
  <c r="BF69" i="3"/>
  <c r="BD69" i="3"/>
  <c r="BB69" i="3"/>
  <c r="AZ69" i="3"/>
  <c r="AX69" i="3"/>
  <c r="AV69" i="3"/>
  <c r="AT69" i="3"/>
  <c r="AR69" i="3"/>
  <c r="AP69" i="3"/>
  <c r="AN69" i="3"/>
  <c r="AL69" i="3"/>
  <c r="AJ69" i="3"/>
  <c r="AH69" i="3"/>
  <c r="AF69" i="3"/>
  <c r="AD69" i="3"/>
  <c r="AB69" i="3"/>
  <c r="Z69" i="3"/>
  <c r="X69" i="3"/>
  <c r="V69" i="3"/>
  <c r="T69" i="3"/>
  <c r="R69" i="3"/>
  <c r="P69" i="3"/>
  <c r="N69" i="3"/>
  <c r="L69" i="3"/>
  <c r="J69" i="3"/>
  <c r="H69" i="3"/>
  <c r="BT68" i="3"/>
  <c r="BR68" i="3"/>
  <c r="BP68" i="3"/>
  <c r="BN68" i="3"/>
  <c r="BL68" i="3"/>
  <c r="BJ68" i="3"/>
  <c r="BH68" i="3"/>
  <c r="BF68" i="3"/>
  <c r="BD68" i="3"/>
  <c r="BB68" i="3"/>
  <c r="AZ68" i="3"/>
  <c r="AX68" i="3"/>
  <c r="AV68" i="3"/>
  <c r="AT68" i="3"/>
  <c r="AR68" i="3"/>
  <c r="AP68" i="3"/>
  <c r="AN68" i="3"/>
  <c r="AL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B67" i="3"/>
  <c r="B58" i="3"/>
  <c r="BT55" i="3"/>
  <c r="BR55" i="3"/>
  <c r="BP55" i="3"/>
  <c r="BN55" i="3"/>
  <c r="BL55" i="3"/>
  <c r="BJ55" i="3"/>
  <c r="BH55" i="3"/>
  <c r="BF55" i="3"/>
  <c r="BD55" i="3"/>
  <c r="BB55" i="3"/>
  <c r="AZ55" i="3"/>
  <c r="AX55" i="3"/>
  <c r="AV55" i="3"/>
  <c r="AT55" i="3"/>
  <c r="AR55" i="3"/>
  <c r="AP55" i="3"/>
  <c r="AN55" i="3"/>
  <c r="AL55" i="3"/>
  <c r="AJ55" i="3"/>
  <c r="AH55" i="3"/>
  <c r="AF55" i="3"/>
  <c r="AD55" i="3"/>
  <c r="AB55" i="3"/>
  <c r="Z55" i="3"/>
  <c r="X55" i="3"/>
  <c r="V55" i="3"/>
  <c r="T55" i="3"/>
  <c r="R55" i="3"/>
  <c r="BT54" i="3"/>
  <c r="BR54" i="3"/>
  <c r="BP54" i="3"/>
  <c r="BN54" i="3"/>
  <c r="BL54" i="3"/>
  <c r="BJ54" i="3"/>
  <c r="BH54" i="3"/>
  <c r="BF54" i="3"/>
  <c r="BD54" i="3"/>
  <c r="BB54" i="3"/>
  <c r="AZ54" i="3"/>
  <c r="AX54" i="3"/>
  <c r="AV54" i="3"/>
  <c r="AT54" i="3"/>
  <c r="AR54" i="3"/>
  <c r="AP54" i="3"/>
  <c r="AN54" i="3"/>
  <c r="AL54" i="3"/>
  <c r="AJ54" i="3"/>
  <c r="AH54" i="3"/>
  <c r="AF54" i="3"/>
  <c r="AD54" i="3"/>
  <c r="AB54" i="3"/>
  <c r="Z54" i="3"/>
  <c r="X54" i="3"/>
  <c r="V54" i="3"/>
  <c r="T54" i="3"/>
  <c r="R54" i="3"/>
  <c r="BT53" i="3"/>
  <c r="BR53" i="3"/>
  <c r="BP53" i="3"/>
  <c r="BN53" i="3"/>
  <c r="BL53" i="3"/>
  <c r="BJ53" i="3"/>
  <c r="BH53" i="3"/>
  <c r="BF53" i="3"/>
  <c r="BD53" i="3"/>
  <c r="BB53" i="3"/>
  <c r="AZ53" i="3"/>
  <c r="AX53" i="3"/>
  <c r="AV53" i="3"/>
  <c r="AT53" i="3"/>
  <c r="AR53" i="3"/>
  <c r="AP53" i="3"/>
  <c r="AN53" i="3"/>
  <c r="AL53" i="3"/>
  <c r="AJ53" i="3"/>
  <c r="AH53" i="3"/>
  <c r="AF53" i="3"/>
  <c r="AD53" i="3"/>
  <c r="AB53" i="3"/>
  <c r="Z53" i="3"/>
  <c r="X53" i="3"/>
  <c r="V53" i="3"/>
  <c r="T53" i="3"/>
  <c r="R53" i="3"/>
  <c r="BT52" i="3"/>
  <c r="BR52" i="3"/>
  <c r="BP52" i="3"/>
  <c r="BN52" i="3"/>
  <c r="BL52" i="3"/>
  <c r="BJ52" i="3"/>
  <c r="BH52" i="3"/>
  <c r="BF52" i="3"/>
  <c r="BD52" i="3"/>
  <c r="BB52" i="3"/>
  <c r="AZ52" i="3"/>
  <c r="AX52" i="3"/>
  <c r="AV52" i="3"/>
  <c r="AT52" i="3"/>
  <c r="AR52" i="3"/>
  <c r="AP52" i="3"/>
  <c r="AN52" i="3"/>
  <c r="AL52" i="3"/>
  <c r="AJ52" i="3"/>
  <c r="AH52" i="3"/>
  <c r="AF52" i="3"/>
  <c r="AD52" i="3"/>
  <c r="AB52" i="3"/>
  <c r="Z52" i="3"/>
  <c r="X52" i="3"/>
  <c r="V52" i="3"/>
  <c r="T52" i="3"/>
  <c r="R52" i="3"/>
  <c r="BT51" i="3"/>
  <c r="BR51" i="3"/>
  <c r="BP51" i="3"/>
  <c r="BN51" i="3"/>
  <c r="BL51" i="3"/>
  <c r="BJ51" i="3"/>
  <c r="BH51" i="3"/>
  <c r="BF51" i="3"/>
  <c r="BD51" i="3"/>
  <c r="BB51" i="3"/>
  <c r="AZ51" i="3"/>
  <c r="AX51" i="3"/>
  <c r="AV51" i="3"/>
  <c r="AT51" i="3"/>
  <c r="AR51" i="3"/>
  <c r="AP51" i="3"/>
  <c r="AN51" i="3"/>
  <c r="AL51" i="3"/>
  <c r="AJ51" i="3"/>
  <c r="AH51" i="3"/>
  <c r="AF51" i="3"/>
  <c r="AD51" i="3"/>
  <c r="AB51" i="3"/>
  <c r="Z51" i="3"/>
  <c r="X51" i="3"/>
  <c r="V51" i="3"/>
  <c r="T51" i="3"/>
  <c r="R51" i="3"/>
  <c r="BT50" i="3"/>
  <c r="BR50" i="3"/>
  <c r="BP50" i="3"/>
  <c r="BN50" i="3"/>
  <c r="BL50" i="3"/>
  <c r="BJ50" i="3"/>
  <c r="BH50" i="3"/>
  <c r="BF50" i="3"/>
  <c r="BD50" i="3"/>
  <c r="BB50" i="3"/>
  <c r="AZ50" i="3"/>
  <c r="AX50" i="3"/>
  <c r="AV50" i="3"/>
  <c r="AT50" i="3"/>
  <c r="AR50" i="3"/>
  <c r="AP50" i="3"/>
  <c r="AN50" i="3"/>
  <c r="AL50" i="3"/>
  <c r="AJ50" i="3"/>
  <c r="AH50" i="3"/>
  <c r="AF50" i="3"/>
  <c r="AD50" i="3"/>
  <c r="AB50" i="3"/>
  <c r="Z50" i="3"/>
  <c r="X50" i="3"/>
  <c r="V50" i="3"/>
  <c r="R50" i="3"/>
  <c r="BT49" i="3"/>
  <c r="BR49" i="3"/>
  <c r="BP49" i="3"/>
  <c r="BN49" i="3"/>
  <c r="BL49" i="3"/>
  <c r="BJ49" i="3"/>
  <c r="BH49" i="3"/>
  <c r="BF49" i="3"/>
  <c r="BD49" i="3"/>
  <c r="BB49" i="3"/>
  <c r="AZ49" i="3"/>
  <c r="AX49" i="3"/>
  <c r="AV49" i="3"/>
  <c r="AT49" i="3"/>
  <c r="AR49" i="3"/>
  <c r="AP49" i="3"/>
  <c r="AN49" i="3"/>
  <c r="AL49" i="3"/>
  <c r="AJ49" i="3"/>
  <c r="AH49" i="3"/>
  <c r="AF49" i="3"/>
  <c r="AD49" i="3"/>
  <c r="AB49" i="3"/>
  <c r="Z49" i="3"/>
  <c r="X49" i="3"/>
  <c r="V49" i="3"/>
  <c r="R49" i="3"/>
  <c r="BT48" i="3"/>
  <c r="BR48" i="3"/>
  <c r="BP48" i="3"/>
  <c r="BN48" i="3"/>
  <c r="BL48" i="3"/>
  <c r="BJ48" i="3"/>
  <c r="BH48" i="3"/>
  <c r="BF48" i="3"/>
  <c r="BD48" i="3"/>
  <c r="BB48" i="3"/>
  <c r="AZ48" i="3"/>
  <c r="AX48" i="3"/>
  <c r="AV48" i="3"/>
  <c r="AT48" i="3"/>
  <c r="AR48" i="3"/>
  <c r="AP48" i="3"/>
  <c r="AN48" i="3"/>
  <c r="AL48" i="3"/>
  <c r="AJ48" i="3"/>
  <c r="AH48" i="3"/>
  <c r="AF48" i="3"/>
  <c r="AD48" i="3"/>
  <c r="AB48" i="3"/>
  <c r="Z48" i="3"/>
  <c r="X48" i="3"/>
  <c r="V48" i="3"/>
  <c r="T48" i="3"/>
  <c r="R48" i="3"/>
  <c r="BT47" i="3"/>
  <c r="BR47" i="3"/>
  <c r="BP47" i="3"/>
  <c r="BN47" i="3"/>
  <c r="BL47" i="3"/>
  <c r="BJ47" i="3"/>
  <c r="BH47" i="3"/>
  <c r="BF47" i="3"/>
  <c r="BD47" i="3"/>
  <c r="BB47" i="3"/>
  <c r="AZ47" i="3"/>
  <c r="AX47" i="3"/>
  <c r="AV47" i="3"/>
  <c r="AT47" i="3"/>
  <c r="AR47" i="3"/>
  <c r="AP47" i="3"/>
  <c r="AN47" i="3"/>
  <c r="AL47" i="3"/>
  <c r="AJ47" i="3"/>
  <c r="AH47" i="3"/>
  <c r="AF47" i="3"/>
  <c r="AD47" i="3"/>
  <c r="AB47" i="3"/>
  <c r="Z47" i="3"/>
  <c r="X47" i="3"/>
  <c r="V47" i="3"/>
  <c r="T47" i="3"/>
  <c r="R47" i="3"/>
  <c r="BT46" i="3"/>
  <c r="BR46" i="3"/>
  <c r="BP46" i="3"/>
  <c r="BN46" i="3"/>
  <c r="BL46" i="3"/>
  <c r="BJ46" i="3"/>
  <c r="BH46" i="3"/>
  <c r="BF46" i="3"/>
  <c r="BD46" i="3"/>
  <c r="BB46" i="3"/>
  <c r="AZ46" i="3"/>
  <c r="AX46" i="3"/>
  <c r="AV46" i="3"/>
  <c r="AT46" i="3"/>
  <c r="AR46" i="3"/>
  <c r="AP46" i="3"/>
  <c r="AN46" i="3"/>
  <c r="AL46" i="3"/>
  <c r="AJ46" i="3"/>
  <c r="AH46" i="3"/>
  <c r="AF46" i="3"/>
  <c r="AD46" i="3"/>
  <c r="AB46" i="3"/>
  <c r="Z46" i="3"/>
  <c r="X46" i="3"/>
  <c r="V46" i="3"/>
  <c r="T46" i="3"/>
  <c r="R46" i="3"/>
  <c r="BT45" i="3"/>
  <c r="BR45" i="3"/>
  <c r="BP45" i="3"/>
  <c r="BN45" i="3"/>
  <c r="BL45" i="3"/>
  <c r="BJ45" i="3"/>
  <c r="BH45" i="3"/>
  <c r="BF45" i="3"/>
  <c r="BD45" i="3"/>
  <c r="BB45" i="3"/>
  <c r="AZ45" i="3"/>
  <c r="AX45" i="3"/>
  <c r="AV45" i="3"/>
  <c r="AT45" i="3"/>
  <c r="AR45" i="3"/>
  <c r="AP45" i="3"/>
  <c r="AN45" i="3"/>
  <c r="AL45" i="3"/>
  <c r="AJ45" i="3"/>
  <c r="AH45" i="3"/>
  <c r="AF45" i="3"/>
  <c r="AD45" i="3"/>
  <c r="AB45" i="3"/>
  <c r="Z45" i="3"/>
  <c r="X45" i="3"/>
  <c r="V45" i="3"/>
  <c r="T45" i="3"/>
  <c r="R45" i="3"/>
  <c r="BT44" i="3"/>
  <c r="BR44" i="3"/>
  <c r="BP44" i="3"/>
  <c r="BN44" i="3"/>
  <c r="BL44" i="3"/>
  <c r="BJ44" i="3"/>
  <c r="BH44" i="3"/>
  <c r="BF44" i="3"/>
  <c r="BD44" i="3"/>
  <c r="BB44" i="3"/>
  <c r="AZ44" i="3"/>
  <c r="AX44" i="3"/>
  <c r="AV44" i="3"/>
  <c r="AT44" i="3"/>
  <c r="AR44" i="3"/>
  <c r="AP44" i="3"/>
  <c r="AN44" i="3"/>
  <c r="AL44" i="3"/>
  <c r="AJ44" i="3"/>
  <c r="AH44" i="3"/>
  <c r="AF44" i="3"/>
  <c r="AD44" i="3"/>
  <c r="AB44" i="3"/>
  <c r="Z44" i="3"/>
  <c r="X44" i="3"/>
  <c r="V44" i="3"/>
  <c r="T44" i="3"/>
  <c r="R44" i="3"/>
  <c r="BT43" i="3"/>
  <c r="BR43" i="3"/>
  <c r="BP43" i="3"/>
  <c r="BN43" i="3"/>
  <c r="BL43" i="3"/>
  <c r="BJ43" i="3"/>
  <c r="BH43" i="3"/>
  <c r="BF43" i="3"/>
  <c r="BD43" i="3"/>
  <c r="BB43" i="3"/>
  <c r="AZ43" i="3"/>
  <c r="AX43" i="3"/>
  <c r="AV43" i="3"/>
  <c r="AT43" i="3"/>
  <c r="AR43" i="3"/>
  <c r="AP43" i="3"/>
  <c r="AN43" i="3"/>
  <c r="AL43" i="3"/>
  <c r="AJ43" i="3"/>
  <c r="AH43" i="3"/>
  <c r="AF43" i="3"/>
  <c r="AD43" i="3"/>
  <c r="AB43" i="3"/>
  <c r="Z43" i="3"/>
  <c r="X43" i="3"/>
  <c r="V43" i="3"/>
  <c r="T43" i="3"/>
  <c r="R43" i="3"/>
  <c r="B42" i="3"/>
  <c r="B26" i="3"/>
  <c r="D10" i="3"/>
  <c r="D26" i="3" s="1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N41" i="2"/>
  <c r="AM41" i="2"/>
  <c r="AM39" i="2"/>
  <c r="AL41" i="2"/>
  <c r="AL39" i="2"/>
  <c r="AK41" i="2"/>
  <c r="AJ41" i="2"/>
  <c r="AJ39" i="2"/>
  <c r="AI41" i="2"/>
  <c r="AI39" i="2"/>
  <c r="AH41" i="2"/>
  <c r="AG41" i="2"/>
  <c r="AG39" i="2"/>
  <c r="AF41" i="2"/>
  <c r="AE41" i="2"/>
  <c r="AC41" i="2"/>
  <c r="AB41" i="2"/>
  <c r="AA41" i="2"/>
  <c r="AA39" i="2"/>
  <c r="Z41" i="2"/>
  <c r="Y41" i="2"/>
  <c r="Y39" i="2"/>
  <c r="X41" i="2"/>
  <c r="X39" i="2"/>
  <c r="W41" i="2"/>
  <c r="U41" i="2"/>
  <c r="R41" i="2"/>
  <c r="Q41" i="2"/>
  <c r="O41" i="2"/>
  <c r="O39" i="2"/>
  <c r="M41" i="2"/>
  <c r="M39" i="2"/>
  <c r="L41" i="2"/>
  <c r="J41" i="2"/>
  <c r="J39" i="2"/>
  <c r="I41" i="2"/>
  <c r="H41" i="2"/>
  <c r="H39" i="2"/>
  <c r="F41" i="2"/>
  <c r="E41" i="2"/>
  <c r="D41" i="2"/>
  <c r="C41" i="2"/>
  <c r="AN39" i="2"/>
  <c r="AK39" i="2"/>
  <c r="AH39" i="2"/>
  <c r="AF39" i="2"/>
  <c r="AE39" i="2"/>
  <c r="AD39" i="2"/>
  <c r="AC39" i="2"/>
  <c r="AB39" i="2"/>
  <c r="Z39" i="2"/>
  <c r="W39" i="2"/>
  <c r="V39" i="2"/>
  <c r="U39" i="2"/>
  <c r="T39" i="2"/>
  <c r="S39" i="2"/>
  <c r="R39" i="2"/>
  <c r="Q39" i="2"/>
  <c r="N39" i="2"/>
  <c r="L39" i="2"/>
  <c r="K39" i="2"/>
  <c r="I39" i="2"/>
  <c r="G39" i="2"/>
  <c r="F39" i="2"/>
  <c r="E39" i="2"/>
  <c r="D39" i="2"/>
  <c r="C39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B35" i="2"/>
  <c r="AA35" i="2"/>
  <c r="AA33" i="2"/>
  <c r="Z35" i="2"/>
  <c r="Y35" i="2"/>
  <c r="X35" i="2"/>
  <c r="X33" i="2"/>
  <c r="W35" i="2"/>
  <c r="V35" i="2"/>
  <c r="V33" i="2"/>
  <c r="U35" i="2"/>
  <c r="U33" i="2"/>
  <c r="T35" i="2"/>
  <c r="S35" i="2"/>
  <c r="S33" i="2"/>
  <c r="R35" i="2"/>
  <c r="Q35" i="2"/>
  <c r="O35" i="2"/>
  <c r="O33" i="2"/>
  <c r="N35" i="2"/>
  <c r="M35" i="2"/>
  <c r="M33" i="2"/>
  <c r="L35" i="2"/>
  <c r="L33" i="2"/>
  <c r="K35" i="2"/>
  <c r="J35" i="2"/>
  <c r="J33" i="2"/>
  <c r="I35" i="2"/>
  <c r="H35" i="2"/>
  <c r="F35" i="2"/>
  <c r="F33" i="2"/>
  <c r="E35" i="2"/>
  <c r="D35" i="2"/>
  <c r="D33" i="2"/>
  <c r="C35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Z33" i="2"/>
  <c r="Y33" i="2"/>
  <c r="W33" i="2"/>
  <c r="T33" i="2"/>
  <c r="R33" i="2"/>
  <c r="Q33" i="2"/>
  <c r="N33" i="2"/>
  <c r="K33" i="2"/>
  <c r="I33" i="2"/>
  <c r="H33" i="2"/>
  <c r="G33" i="2"/>
  <c r="E33" i="2"/>
  <c r="C33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O26" i="2"/>
  <c r="N26" i="2"/>
  <c r="M26" i="2"/>
  <c r="L26" i="2"/>
  <c r="K26" i="2"/>
  <c r="J26" i="2"/>
  <c r="I26" i="2"/>
  <c r="H26" i="2"/>
  <c r="G26" i="2"/>
  <c r="F26" i="2"/>
  <c r="E26" i="2"/>
  <c r="D26" i="2"/>
  <c r="F25" i="2"/>
  <c r="G25" i="2"/>
  <c r="H25" i="2"/>
  <c r="I25" i="2"/>
  <c r="J25" i="2"/>
  <c r="K25" i="2"/>
  <c r="L25" i="2"/>
  <c r="M25" i="2"/>
  <c r="N25" i="2"/>
  <c r="O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D25" i="2"/>
  <c r="E25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N14" i="2"/>
  <c r="AN13" i="2"/>
  <c r="AN18" i="2"/>
  <c r="AM14" i="2"/>
  <c r="AL14" i="2"/>
  <c r="AK14" i="2"/>
  <c r="AK13" i="2"/>
  <c r="AK18" i="2"/>
  <c r="AJ14" i="2"/>
  <c r="AI14" i="2"/>
  <c r="AI13" i="2"/>
  <c r="AI18" i="2" s="1"/>
  <c r="AH14" i="2"/>
  <c r="AH13" i="2"/>
  <c r="AH18" i="2" s="1"/>
  <c r="AG14" i="2"/>
  <c r="AF14" i="2"/>
  <c r="AF13" i="2"/>
  <c r="AF18" i="2" s="1"/>
  <c r="AE14" i="2"/>
  <c r="AD14" i="2"/>
  <c r="AC14" i="2"/>
  <c r="AC13" i="2"/>
  <c r="AC18" i="2"/>
  <c r="AB14" i="2"/>
  <c r="AA14" i="2"/>
  <c r="AA13" i="2"/>
  <c r="AA18" i="2"/>
  <c r="Z14" i="2"/>
  <c r="Z13" i="2"/>
  <c r="Z18" i="2" s="1"/>
  <c r="Y14" i="2"/>
  <c r="X14" i="2"/>
  <c r="X13" i="2"/>
  <c r="X18" i="2"/>
  <c r="W14" i="2"/>
  <c r="V14" i="2"/>
  <c r="U14" i="2"/>
  <c r="U13" i="2"/>
  <c r="U18" i="2"/>
  <c r="T14" i="2"/>
  <c r="S14" i="2"/>
  <c r="S13" i="2"/>
  <c r="S18" i="2" s="1"/>
  <c r="R14" i="2"/>
  <c r="R13" i="2"/>
  <c r="R18" i="2" s="1"/>
  <c r="Q14" i="2"/>
  <c r="O14" i="2"/>
  <c r="O13" i="2"/>
  <c r="O18" i="2" s="1"/>
  <c r="N14" i="2"/>
  <c r="M14" i="2"/>
  <c r="L14" i="2"/>
  <c r="L13" i="2"/>
  <c r="L18" i="2"/>
  <c r="J14" i="2"/>
  <c r="I14" i="2"/>
  <c r="I13" i="2"/>
  <c r="I18" i="2" s="1"/>
  <c r="H14" i="2"/>
  <c r="G14" i="2"/>
  <c r="F14" i="2"/>
  <c r="F13" i="2"/>
  <c r="F18" i="2"/>
  <c r="E14" i="2"/>
  <c r="D14" i="2"/>
  <c r="C14" i="2"/>
  <c r="C13" i="2"/>
  <c r="C18" i="2"/>
  <c r="AM13" i="2"/>
  <c r="AM18" i="2"/>
  <c r="AL13" i="2"/>
  <c r="AL18" i="2"/>
  <c r="AJ13" i="2"/>
  <c r="AJ18" i="2"/>
  <c r="AG13" i="2"/>
  <c r="AG18" i="2"/>
  <c r="AE13" i="2"/>
  <c r="AE18" i="2"/>
  <c r="AD13" i="2"/>
  <c r="AD18" i="2"/>
  <c r="AB13" i="2"/>
  <c r="AB18" i="2"/>
  <c r="Y13" i="2"/>
  <c r="Y18" i="2"/>
  <c r="W13" i="2"/>
  <c r="W18" i="2"/>
  <c r="V13" i="2"/>
  <c r="V18" i="2"/>
  <c r="T13" i="2"/>
  <c r="T18" i="2"/>
  <c r="Q13" i="2"/>
  <c r="Q18" i="2"/>
  <c r="N13" i="2"/>
  <c r="N18" i="2"/>
  <c r="M13" i="2"/>
  <c r="M18" i="2"/>
  <c r="J13" i="2"/>
  <c r="J18" i="2" s="1"/>
  <c r="H13" i="2"/>
  <c r="H18" i="2"/>
  <c r="G13" i="2"/>
  <c r="G18" i="2" s="1"/>
  <c r="E13" i="2"/>
  <c r="E18" i="2"/>
  <c r="D13" i="2"/>
  <c r="D18" i="2" s="1"/>
  <c r="AN10" i="2"/>
  <c r="AN17" i="2" s="1"/>
  <c r="AM10" i="2"/>
  <c r="AM17" i="2" s="1"/>
  <c r="AM16" i="2" s="1"/>
  <c r="AL10" i="2"/>
  <c r="AL17" i="2"/>
  <c r="AL16" i="2"/>
  <c r="AK10" i="2"/>
  <c r="AK17" i="2" s="1"/>
  <c r="AK16" i="2" s="1"/>
  <c r="AJ10" i="2"/>
  <c r="AJ17" i="2"/>
  <c r="AJ16" i="2" s="1"/>
  <c r="AI10" i="2"/>
  <c r="AI17" i="2"/>
  <c r="AI16" i="2"/>
  <c r="AH10" i="2"/>
  <c r="AH17" i="2" s="1"/>
  <c r="AG10" i="2"/>
  <c r="AG17" i="2"/>
  <c r="AF10" i="2"/>
  <c r="AF17" i="2" s="1"/>
  <c r="AE10" i="2"/>
  <c r="AE17" i="2" s="1"/>
  <c r="AE16" i="2" s="1"/>
  <c r="AD10" i="2"/>
  <c r="AD17" i="2"/>
  <c r="AD16" i="2"/>
  <c r="AC10" i="2"/>
  <c r="AC17" i="2" s="1"/>
  <c r="AC16" i="2" s="1"/>
  <c r="AB10" i="2"/>
  <c r="AB17" i="2"/>
  <c r="AB16" i="2" s="1"/>
  <c r="AA10" i="2"/>
  <c r="AA17" i="2"/>
  <c r="AA16" i="2"/>
  <c r="Z10" i="2"/>
  <c r="Z17" i="2" s="1"/>
  <c r="Z16" i="2" s="1"/>
  <c r="Y10" i="2"/>
  <c r="Y17" i="2"/>
  <c r="X10" i="2"/>
  <c r="X17" i="2" s="1"/>
  <c r="W10" i="2"/>
  <c r="W17" i="2" s="1"/>
  <c r="W16" i="2" s="1"/>
  <c r="V10" i="2"/>
  <c r="V17" i="2"/>
  <c r="V16" i="2"/>
  <c r="U10" i="2"/>
  <c r="U17" i="2" s="1"/>
  <c r="U16" i="2" s="1"/>
  <c r="T10" i="2"/>
  <c r="T17" i="2"/>
  <c r="T16" i="2" s="1"/>
  <c r="S10" i="2"/>
  <c r="S17" i="2"/>
  <c r="S16" i="2"/>
  <c r="R10" i="2"/>
  <c r="R17" i="2" s="1"/>
  <c r="Q10" i="2"/>
  <c r="Q17" i="2"/>
  <c r="O10" i="2"/>
  <c r="O17" i="2" s="1"/>
  <c r="N10" i="2"/>
  <c r="N17" i="2" s="1"/>
  <c r="N16" i="2" s="1"/>
  <c r="M10" i="2"/>
  <c r="M17" i="2"/>
  <c r="M16" i="2"/>
  <c r="L10" i="2"/>
  <c r="L17" i="2" s="1"/>
  <c r="L16" i="2" s="1"/>
  <c r="K10" i="2"/>
  <c r="K17" i="2"/>
  <c r="J10" i="2"/>
  <c r="J17" i="2"/>
  <c r="J16" i="2"/>
  <c r="I10" i="2"/>
  <c r="I17" i="2" s="1"/>
  <c r="I16" i="2" s="1"/>
  <c r="H10" i="2"/>
  <c r="H17" i="2"/>
  <c r="G10" i="2"/>
  <c r="G17" i="2" s="1"/>
  <c r="G16" i="2" s="1"/>
  <c r="F10" i="2"/>
  <c r="F17" i="2" s="1"/>
  <c r="E10" i="2"/>
  <c r="E17" i="2"/>
  <c r="D10" i="2"/>
  <c r="D17" i="2" s="1"/>
  <c r="D16" i="2" s="1"/>
  <c r="C10" i="2"/>
  <c r="C17" i="2"/>
  <c r="C16" i="2" s="1"/>
  <c r="O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G9" i="2"/>
  <c r="H9" i="2"/>
  <c r="I9" i="2"/>
  <c r="J9" i="2"/>
  <c r="K9" i="2"/>
  <c r="L9" i="2"/>
  <c r="M9" i="2"/>
  <c r="N9" i="2"/>
  <c r="E9" i="2"/>
  <c r="F9" i="2"/>
  <c r="D9" i="2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C210" i="1"/>
  <c r="C206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C204" i="1"/>
  <c r="C200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C198" i="1"/>
  <c r="C194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C192" i="1"/>
  <c r="C188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C169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C167" i="1"/>
  <c r="C154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C152" i="1"/>
  <c r="C140" i="1"/>
  <c r="AO138" i="1"/>
  <c r="AN138" i="1"/>
  <c r="AM138" i="1"/>
  <c r="AL138" i="1"/>
  <c r="AK138" i="1"/>
  <c r="AJ138" i="1"/>
  <c r="AH138" i="1"/>
  <c r="AG138" i="1"/>
  <c r="AF138" i="1"/>
  <c r="AE138" i="1"/>
  <c r="AD138" i="1"/>
  <c r="AC138" i="1"/>
  <c r="AB138" i="1"/>
  <c r="AB25" i="1"/>
  <c r="AA138" i="1"/>
  <c r="Z138" i="1"/>
  <c r="Y138" i="1"/>
  <c r="X138" i="1"/>
  <c r="W138" i="1"/>
  <c r="W25" i="1"/>
  <c r="V138" i="1"/>
  <c r="U138" i="1"/>
  <c r="T138" i="1"/>
  <c r="T25" i="1"/>
  <c r="S138" i="1"/>
  <c r="R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C138" i="1"/>
  <c r="C103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C101" i="1"/>
  <c r="C98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P96" i="1"/>
  <c r="O96" i="1"/>
  <c r="N96" i="1"/>
  <c r="M96" i="1"/>
  <c r="L96" i="1"/>
  <c r="K96" i="1"/>
  <c r="J96" i="1"/>
  <c r="I96" i="1"/>
  <c r="H96" i="1"/>
  <c r="G96" i="1"/>
  <c r="F96" i="1"/>
  <c r="E96" i="1"/>
  <c r="C96" i="1"/>
  <c r="C89" i="1"/>
  <c r="C86" i="1"/>
  <c r="C83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C78" i="1"/>
  <c r="C75" i="1"/>
  <c r="C72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C51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30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Q28" i="1"/>
  <c r="P28" i="1"/>
  <c r="N28" i="1"/>
  <c r="L28" i="1"/>
  <c r="K28" i="1"/>
  <c r="J28" i="1"/>
  <c r="F28" i="1"/>
  <c r="E28" i="1"/>
  <c r="D28" i="1"/>
  <c r="C28" i="1"/>
  <c r="B28" i="1"/>
  <c r="AC26" i="1"/>
  <c r="AB26" i="1"/>
  <c r="AA26" i="1"/>
  <c r="Z26" i="1"/>
  <c r="Y26" i="1"/>
  <c r="X26" i="1"/>
  <c r="W26" i="1"/>
  <c r="W28" i="1" s="1"/>
  <c r="V26" i="1"/>
  <c r="U26" i="1"/>
  <c r="T26" i="1"/>
  <c r="S26" i="1"/>
  <c r="R26" i="1"/>
  <c r="O26" i="1"/>
  <c r="M26" i="1"/>
  <c r="M28" i="1"/>
  <c r="I26" i="1"/>
  <c r="H26" i="1"/>
  <c r="G26" i="1"/>
  <c r="AC25" i="1"/>
  <c r="AC28" i="1"/>
  <c r="AA25" i="1"/>
  <c r="AA28" i="1" s="1"/>
  <c r="Z25" i="1"/>
  <c r="Z28" i="1" s="1"/>
  <c r="Y25" i="1"/>
  <c r="Y28" i="1" s="1"/>
  <c r="X25" i="1"/>
  <c r="X28" i="1"/>
  <c r="V25" i="1"/>
  <c r="V28" i="1"/>
  <c r="U25" i="1"/>
  <c r="U28" i="1"/>
  <c r="S25" i="1"/>
  <c r="S28" i="1" s="1"/>
  <c r="R25" i="1"/>
  <c r="R28" i="1" s="1"/>
  <c r="O25" i="1"/>
  <c r="O28" i="1"/>
  <c r="I25" i="1"/>
  <c r="I28" i="1" s="1"/>
  <c r="H25" i="1"/>
  <c r="H28" i="1" s="1"/>
  <c r="G25" i="1"/>
  <c r="G28" i="1"/>
  <c r="C24" i="1"/>
  <c r="C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5" i="2"/>
  <c r="K13" i="2"/>
  <c r="K18" i="2"/>
  <c r="K16" i="2"/>
  <c r="K19" i="1"/>
  <c r="J19" i="1"/>
  <c r="I19" i="1"/>
  <c r="H19" i="1"/>
  <c r="G19" i="1"/>
  <c r="F19" i="1"/>
  <c r="E19" i="1"/>
  <c r="D19" i="1"/>
  <c r="C19" i="1"/>
  <c r="B19" i="1"/>
  <c r="E10" i="1"/>
  <c r="E21" i="1" s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T28" i="1"/>
  <c r="AB28" i="1"/>
  <c r="E98" i="1"/>
  <c r="E140" i="1"/>
  <c r="E16" i="2"/>
  <c r="R16" i="2"/>
  <c r="AH16" i="2"/>
  <c r="F16" i="2"/>
  <c r="E206" i="1"/>
  <c r="E200" i="1"/>
  <c r="E194" i="1"/>
  <c r="E169" i="1"/>
  <c r="E78" i="1"/>
  <c r="E89" i="1"/>
  <c r="E83" i="1"/>
  <c r="E188" i="1"/>
  <c r="E103" i="1"/>
  <c r="F10" i="1"/>
  <c r="E24" i="1"/>
  <c r="E30" i="1"/>
  <c r="E51" i="1"/>
  <c r="E75" i="1"/>
  <c r="E72" i="1"/>
  <c r="E86" i="1"/>
  <c r="X16" i="2"/>
  <c r="AN16" i="2"/>
  <c r="H16" i="2"/>
  <c r="Q16" i="2"/>
  <c r="Y16" i="2"/>
  <c r="AG16" i="2"/>
  <c r="O16" i="2"/>
  <c r="AF16" i="2"/>
  <c r="D58" i="3"/>
  <c r="D42" i="3"/>
  <c r="F10" i="3"/>
  <c r="F75" i="3" s="1"/>
  <c r="D67" i="3"/>
  <c r="D75" i="3"/>
  <c r="D87" i="3"/>
  <c r="F87" i="3"/>
  <c r="F67" i="3"/>
  <c r="H10" i="3"/>
  <c r="H42" i="3" s="1"/>
  <c r="F42" i="3"/>
  <c r="F58" i="3"/>
  <c r="F72" i="1"/>
  <c r="F24" i="1"/>
  <c r="F30" i="1"/>
  <c r="G10" i="1"/>
  <c r="F78" i="1"/>
  <c r="F98" i="1"/>
  <c r="H10" i="1"/>
  <c r="G89" i="1"/>
  <c r="G206" i="1"/>
  <c r="H87" i="3"/>
  <c r="J10" i="3"/>
  <c r="L10" i="3"/>
  <c r="L87" i="3" s="1"/>
  <c r="J42" i="3"/>
  <c r="J75" i="3"/>
  <c r="J87" i="3"/>
  <c r="H140" i="1"/>
  <c r="I10" i="1"/>
  <c r="H24" i="1"/>
  <c r="H103" i="1"/>
  <c r="H188" i="1"/>
  <c r="I140" i="1"/>
  <c r="I206" i="1"/>
  <c r="I98" i="1"/>
  <c r="I169" i="1"/>
  <c r="I89" i="1"/>
  <c r="I83" i="1"/>
  <c r="I78" i="1"/>
  <c r="I86" i="1"/>
  <c r="J10" i="1"/>
  <c r="J75" i="1" s="1"/>
  <c r="L58" i="3"/>
  <c r="L26" i="3"/>
  <c r="L67" i="3"/>
  <c r="N10" i="3"/>
  <c r="J200" i="1"/>
  <c r="J188" i="1"/>
  <c r="J103" i="1"/>
  <c r="J169" i="1"/>
  <c r="J78" i="1"/>
  <c r="J194" i="1"/>
  <c r="J83" i="1"/>
  <c r="J21" i="1"/>
  <c r="J89" i="1"/>
  <c r="K10" i="1"/>
  <c r="K140" i="1" s="1"/>
  <c r="J24" i="1"/>
  <c r="J72" i="1"/>
  <c r="J30" i="1"/>
  <c r="P10" i="3"/>
  <c r="P58" i="3" s="1"/>
  <c r="N67" i="3"/>
  <c r="P75" i="3"/>
  <c r="P67" i="3"/>
  <c r="R10" i="3"/>
  <c r="K86" i="1"/>
  <c r="K200" i="1"/>
  <c r="L10" i="1"/>
  <c r="R26" i="3"/>
  <c r="R87" i="3"/>
  <c r="R75" i="3"/>
  <c r="R67" i="3"/>
  <c r="T10" i="3"/>
  <c r="T67" i="3" s="1"/>
  <c r="R58" i="3"/>
  <c r="R42" i="3"/>
  <c r="L194" i="1"/>
  <c r="L98" i="1"/>
  <c r="L51" i="1"/>
  <c r="L169" i="1"/>
  <c r="L78" i="1"/>
  <c r="L154" i="1"/>
  <c r="L72" i="1"/>
  <c r="L140" i="1"/>
  <c r="L83" i="1"/>
  <c r="L21" i="1"/>
  <c r="L200" i="1"/>
  <c r="L103" i="1"/>
  <c r="L188" i="1"/>
  <c r="L89" i="1"/>
  <c r="L206" i="1"/>
  <c r="M10" i="1"/>
  <c r="M83" i="1" s="1"/>
  <c r="L86" i="1"/>
  <c r="L24" i="1"/>
  <c r="L30" i="1"/>
  <c r="L75" i="1"/>
  <c r="T87" i="3"/>
  <c r="T75" i="3"/>
  <c r="V10" i="3"/>
  <c r="T42" i="3"/>
  <c r="T58" i="3"/>
  <c r="M206" i="1"/>
  <c r="M169" i="1"/>
  <c r="M78" i="1"/>
  <c r="M89" i="1"/>
  <c r="M188" i="1"/>
  <c r="M103" i="1"/>
  <c r="M194" i="1"/>
  <c r="M140" i="1"/>
  <c r="M98" i="1"/>
  <c r="M154" i="1"/>
  <c r="N10" i="1"/>
  <c r="N200" i="1" s="1"/>
  <c r="M30" i="1"/>
  <c r="M24" i="1"/>
  <c r="M75" i="1"/>
  <c r="M51" i="1"/>
  <c r="M21" i="1"/>
  <c r="M72" i="1"/>
  <c r="M86" i="1"/>
  <c r="V87" i="3"/>
  <c r="V75" i="3"/>
  <c r="V67" i="3"/>
  <c r="X10" i="3"/>
  <c r="V42" i="3"/>
  <c r="V58" i="3"/>
  <c r="V26" i="3"/>
  <c r="N206" i="1"/>
  <c r="N89" i="1"/>
  <c r="N194" i="1"/>
  <c r="N154" i="1"/>
  <c r="N72" i="1"/>
  <c r="N140" i="1"/>
  <c r="N188" i="1"/>
  <c r="N86" i="1"/>
  <c r="N98" i="1"/>
  <c r="N78" i="1"/>
  <c r="O10" i="1"/>
  <c r="O75" i="1" s="1"/>
  <c r="N30" i="1"/>
  <c r="N21" i="1"/>
  <c r="N169" i="1"/>
  <c r="N83" i="1"/>
  <c r="N75" i="1"/>
  <c r="X87" i="3"/>
  <c r="Z10" i="3"/>
  <c r="O200" i="1"/>
  <c r="O194" i="1"/>
  <c r="O154" i="1"/>
  <c r="O83" i="1"/>
  <c r="O188" i="1"/>
  <c r="O103" i="1"/>
  <c r="O98" i="1"/>
  <c r="O140" i="1"/>
  <c r="O78" i="1"/>
  <c r="P10" i="1"/>
  <c r="P30" i="1" s="1"/>
  <c r="O89" i="1"/>
  <c r="O30" i="1"/>
  <c r="O206" i="1"/>
  <c r="O86" i="1"/>
  <c r="O51" i="1"/>
  <c r="O169" i="1"/>
  <c r="O21" i="1"/>
  <c r="AB10" i="3"/>
  <c r="AB26" i="3" s="1"/>
  <c r="Z42" i="3"/>
  <c r="Z87" i="3"/>
  <c r="Z26" i="3"/>
  <c r="P206" i="1"/>
  <c r="P200" i="1"/>
  <c r="P83" i="1"/>
  <c r="P140" i="1"/>
  <c r="P86" i="1"/>
  <c r="P89" i="1"/>
  <c r="P169" i="1"/>
  <c r="P78" i="1"/>
  <c r="P103" i="1"/>
  <c r="P98" i="1"/>
  <c r="R10" i="1"/>
  <c r="R194" i="1" s="1"/>
  <c r="P194" i="1"/>
  <c r="P188" i="1"/>
  <c r="P154" i="1"/>
  <c r="P24" i="1"/>
  <c r="P51" i="1"/>
  <c r="P75" i="1"/>
  <c r="P72" i="1"/>
  <c r="P21" i="1"/>
  <c r="R140" i="1"/>
  <c r="R188" i="1"/>
  <c r="R103" i="1"/>
  <c r="R98" i="1"/>
  <c r="R51" i="1"/>
  <c r="R169" i="1"/>
  <c r="R89" i="1"/>
  <c r="R78" i="1"/>
  <c r="R200" i="1"/>
  <c r="R30" i="1"/>
  <c r="R24" i="1"/>
  <c r="R86" i="1"/>
  <c r="R21" i="1"/>
  <c r="R83" i="1"/>
  <c r="S10" i="1"/>
  <c r="S169" i="1" s="1"/>
  <c r="AB67" i="3"/>
  <c r="AD10" i="3"/>
  <c r="S200" i="1"/>
  <c r="S103" i="1"/>
  <c r="S75" i="1"/>
  <c r="S86" i="1"/>
  <c r="S78" i="1"/>
  <c r="S206" i="1"/>
  <c r="S154" i="1"/>
  <c r="S140" i="1"/>
  <c r="S89" i="1"/>
  <c r="S30" i="1"/>
  <c r="S72" i="1"/>
  <c r="S51" i="1"/>
  <c r="S21" i="1"/>
  <c r="T10" i="1"/>
  <c r="T51" i="1" s="1"/>
  <c r="S98" i="1"/>
  <c r="S83" i="1"/>
  <c r="AF10" i="3"/>
  <c r="AD75" i="3"/>
  <c r="AD67" i="3"/>
  <c r="AH10" i="3"/>
  <c r="T206" i="1"/>
  <c r="T86" i="1"/>
  <c r="T98" i="1"/>
  <c r="T89" i="1"/>
  <c r="T154" i="1"/>
  <c r="T194" i="1"/>
  <c r="T83" i="1"/>
  <c r="T200" i="1"/>
  <c r="T188" i="1"/>
  <c r="T72" i="1"/>
  <c r="T21" i="1"/>
  <c r="T75" i="1"/>
  <c r="T140" i="1"/>
  <c r="T103" i="1"/>
  <c r="T30" i="1"/>
  <c r="U10" i="1"/>
  <c r="U206" i="1" s="1"/>
  <c r="T169" i="1"/>
  <c r="T78" i="1"/>
  <c r="T24" i="1"/>
  <c r="U194" i="1"/>
  <c r="U140" i="1"/>
  <c r="U75" i="1"/>
  <c r="V10" i="1"/>
  <c r="V89" i="1" s="1"/>
  <c r="AH26" i="3"/>
  <c r="AH87" i="3"/>
  <c r="AH75" i="3"/>
  <c r="AH67" i="3"/>
  <c r="AJ10" i="3"/>
  <c r="AH58" i="3"/>
  <c r="AH42" i="3"/>
  <c r="V200" i="1"/>
  <c r="V169" i="1"/>
  <c r="V78" i="1"/>
  <c r="V83" i="1"/>
  <c r="V194" i="1"/>
  <c r="V75" i="1"/>
  <c r="V154" i="1"/>
  <c r="V72" i="1"/>
  <c r="V51" i="1"/>
  <c r="W10" i="1"/>
  <c r="V21" i="1"/>
  <c r="V30" i="1"/>
  <c r="V24" i="1"/>
  <c r="AJ87" i="3"/>
  <c r="AJ75" i="3"/>
  <c r="AL10" i="3"/>
  <c r="AL26" i="3" s="1"/>
  <c r="W89" i="1"/>
  <c r="W154" i="1"/>
  <c r="W194" i="1"/>
  <c r="W140" i="1"/>
  <c r="W51" i="1"/>
  <c r="W75" i="1"/>
  <c r="X10" i="1"/>
  <c r="X98" i="1" s="1"/>
  <c r="W169" i="1"/>
  <c r="W30" i="1"/>
  <c r="W98" i="1"/>
  <c r="W103" i="1"/>
  <c r="AL87" i="3"/>
  <c r="AL75" i="3"/>
  <c r="AL67" i="3"/>
  <c r="AN10" i="3"/>
  <c r="AL42" i="3"/>
  <c r="AL58" i="3"/>
  <c r="AN87" i="3"/>
  <c r="AP10" i="3"/>
  <c r="AN42" i="3"/>
  <c r="X200" i="1"/>
  <c r="X154" i="1"/>
  <c r="X72" i="1"/>
  <c r="X103" i="1"/>
  <c r="X75" i="1"/>
  <c r="X188" i="1"/>
  <c r="X86" i="1"/>
  <c r="Y10" i="1"/>
  <c r="Y83" i="1" s="1"/>
  <c r="X206" i="1"/>
  <c r="X30" i="1"/>
  <c r="X24" i="1"/>
  <c r="X89" i="1"/>
  <c r="X51" i="1"/>
  <c r="X21" i="1"/>
  <c r="X78" i="1"/>
  <c r="AR10" i="3"/>
  <c r="AP42" i="3"/>
  <c r="Y75" i="1"/>
  <c r="Z10" i="1"/>
  <c r="Z194" i="1" s="1"/>
  <c r="Z140" i="1"/>
  <c r="Z206" i="1"/>
  <c r="Z98" i="1"/>
  <c r="Z51" i="1"/>
  <c r="Z169" i="1"/>
  <c r="Z83" i="1"/>
  <c r="Z30" i="1"/>
  <c r="Z78" i="1"/>
  <c r="Z154" i="1"/>
  <c r="Z72" i="1"/>
  <c r="Z188" i="1"/>
  <c r="Z86" i="1"/>
  <c r="AA10" i="1"/>
  <c r="AA188" i="1" s="1"/>
  <c r="AT10" i="3"/>
  <c r="AA200" i="1"/>
  <c r="AA194" i="1"/>
  <c r="AA103" i="1"/>
  <c r="AA75" i="1"/>
  <c r="AA86" i="1"/>
  <c r="AA169" i="1"/>
  <c r="AA78" i="1"/>
  <c r="AA83" i="1"/>
  <c r="AA30" i="1"/>
  <c r="AA24" i="1"/>
  <c r="AA98" i="1"/>
  <c r="AA140" i="1"/>
  <c r="AA89" i="1"/>
  <c r="AB10" i="1"/>
  <c r="AA51" i="1"/>
  <c r="AA72" i="1"/>
  <c r="AV10" i="3"/>
  <c r="AV75" i="3" s="1"/>
  <c r="AT87" i="3"/>
  <c r="AX10" i="3"/>
  <c r="AB188" i="1"/>
  <c r="AB206" i="1"/>
  <c r="AB86" i="1"/>
  <c r="AB200" i="1"/>
  <c r="AB98" i="1"/>
  <c r="AB51" i="1"/>
  <c r="AB89" i="1"/>
  <c r="AB154" i="1"/>
  <c r="AB83" i="1"/>
  <c r="AB30" i="1"/>
  <c r="AB24" i="1"/>
  <c r="AB21" i="1"/>
  <c r="AB169" i="1"/>
  <c r="AB140" i="1"/>
  <c r="AB103" i="1"/>
  <c r="AB78" i="1"/>
  <c r="AB72" i="1"/>
  <c r="AB194" i="1"/>
  <c r="AC10" i="1"/>
  <c r="AC194" i="1" s="1"/>
  <c r="AB75" i="1"/>
  <c r="AX26" i="3"/>
  <c r="AX87" i="3"/>
  <c r="AX75" i="3"/>
  <c r="AX67" i="3"/>
  <c r="AZ10" i="3"/>
  <c r="AX42" i="3"/>
  <c r="AX58" i="3"/>
  <c r="AC200" i="1"/>
  <c r="AC188" i="1"/>
  <c r="AC169" i="1"/>
  <c r="AC78" i="1"/>
  <c r="AC154" i="1"/>
  <c r="AC140" i="1"/>
  <c r="AC83" i="1"/>
  <c r="AC103" i="1"/>
  <c r="AC89" i="1"/>
  <c r="AD10" i="1"/>
  <c r="AD89" i="1" s="1"/>
  <c r="AC75" i="1"/>
  <c r="AC30" i="1"/>
  <c r="AD200" i="1"/>
  <c r="AD169" i="1"/>
  <c r="AD78" i="1"/>
  <c r="AD83" i="1"/>
  <c r="AD103" i="1"/>
  <c r="AD98" i="1"/>
  <c r="AD72" i="1"/>
  <c r="AE10" i="1"/>
  <c r="AE188" i="1" s="1"/>
  <c r="AD188" i="1"/>
  <c r="AD30" i="1"/>
  <c r="AD194" i="1"/>
  <c r="AD154" i="1"/>
  <c r="AD21" i="1"/>
  <c r="BB10" i="3"/>
  <c r="AZ42" i="3"/>
  <c r="AZ58" i="3"/>
  <c r="AE206" i="1"/>
  <c r="AE89" i="1"/>
  <c r="AE154" i="1"/>
  <c r="AE140" i="1"/>
  <c r="AE194" i="1"/>
  <c r="AE86" i="1"/>
  <c r="AE103" i="1"/>
  <c r="AE98" i="1"/>
  <c r="AF10" i="1"/>
  <c r="AF194" i="1" s="1"/>
  <c r="AE51" i="1"/>
  <c r="AE200" i="1"/>
  <c r="AE21" i="1"/>
  <c r="AE75" i="1"/>
  <c r="AE30" i="1"/>
  <c r="BB87" i="3"/>
  <c r="BB75" i="3"/>
  <c r="BB67" i="3"/>
  <c r="BD10" i="3"/>
  <c r="BD87" i="3" s="1"/>
  <c r="BB42" i="3"/>
  <c r="BB26" i="3"/>
  <c r="BB58" i="3"/>
  <c r="AF200" i="1"/>
  <c r="AF154" i="1"/>
  <c r="AF72" i="1"/>
  <c r="AF83" i="1"/>
  <c r="AF103" i="1"/>
  <c r="AF75" i="1"/>
  <c r="AF98" i="1"/>
  <c r="AF206" i="1"/>
  <c r="AF169" i="1"/>
  <c r="AF140" i="1"/>
  <c r="AF78" i="1"/>
  <c r="AG10" i="1"/>
  <c r="AG103" i="1" s="1"/>
  <c r="AF89" i="1"/>
  <c r="AF86" i="1"/>
  <c r="AF30" i="1"/>
  <c r="AF24" i="1"/>
  <c r="AF188" i="1"/>
  <c r="AF21" i="1"/>
  <c r="BF10" i="3"/>
  <c r="BF42" i="3" s="1"/>
  <c r="AH10" i="1"/>
  <c r="AG89" i="1"/>
  <c r="BH10" i="3"/>
  <c r="BH58" i="3"/>
  <c r="BJ10" i="3"/>
  <c r="AH194" i="1"/>
  <c r="AH140" i="1"/>
  <c r="AH103" i="1"/>
  <c r="AH75" i="1"/>
  <c r="AH98" i="1"/>
  <c r="AH51" i="1"/>
  <c r="AH188" i="1"/>
  <c r="AH169" i="1"/>
  <c r="AH206" i="1"/>
  <c r="AH200" i="1"/>
  <c r="AH89" i="1"/>
  <c r="AH78" i="1"/>
  <c r="AH72" i="1"/>
  <c r="AH154" i="1"/>
  <c r="AH86" i="1"/>
  <c r="AH30" i="1"/>
  <c r="AH24" i="1"/>
  <c r="AH21" i="1"/>
  <c r="AH83" i="1"/>
  <c r="AI10" i="1"/>
  <c r="AI188" i="1" s="1"/>
  <c r="BL10" i="3"/>
  <c r="BJ87" i="3"/>
  <c r="BJ42" i="3"/>
  <c r="BJ75" i="3"/>
  <c r="AI206" i="1"/>
  <c r="AJ10" i="1"/>
  <c r="AJ194" i="1" s="1"/>
  <c r="AI83" i="1"/>
  <c r="BN10" i="3"/>
  <c r="AJ188" i="1"/>
  <c r="AJ206" i="1"/>
  <c r="AJ86" i="1"/>
  <c r="AJ98" i="1"/>
  <c r="AJ51" i="1"/>
  <c r="AJ21" i="1"/>
  <c r="AJ200" i="1"/>
  <c r="AJ154" i="1"/>
  <c r="AJ83" i="1"/>
  <c r="AJ24" i="1"/>
  <c r="AJ75" i="1"/>
  <c r="AJ169" i="1"/>
  <c r="AJ103" i="1"/>
  <c r="AJ72" i="1"/>
  <c r="AJ78" i="1"/>
  <c r="AK10" i="1"/>
  <c r="BN26" i="3"/>
  <c r="BN87" i="3"/>
  <c r="BN75" i="3"/>
  <c r="BN67" i="3"/>
  <c r="BP10" i="3"/>
  <c r="BN58" i="3"/>
  <c r="BN42" i="3"/>
  <c r="AK194" i="1"/>
  <c r="AK98" i="1"/>
  <c r="AK51" i="1"/>
  <c r="AK169" i="1"/>
  <c r="AK78" i="1"/>
  <c r="AK206" i="1"/>
  <c r="AK200" i="1"/>
  <c r="AK154" i="1"/>
  <c r="AK72" i="1"/>
  <c r="AK140" i="1"/>
  <c r="AK30" i="1"/>
  <c r="AK24" i="1"/>
  <c r="AK21" i="1"/>
  <c r="AK86" i="1"/>
  <c r="AK75" i="1"/>
  <c r="AL10" i="1"/>
  <c r="AL78" i="1" s="1"/>
  <c r="AK188" i="1"/>
  <c r="AK83" i="1"/>
  <c r="AK103" i="1"/>
  <c r="AK89" i="1"/>
  <c r="AL188" i="1"/>
  <c r="AL83" i="1"/>
  <c r="AL103" i="1"/>
  <c r="AL154" i="1"/>
  <c r="AM10" i="1"/>
  <c r="AM140" i="1" s="1"/>
  <c r="AL98" i="1"/>
  <c r="AL72" i="1"/>
  <c r="BP26" i="3"/>
  <c r="BP87" i="3"/>
  <c r="BP75" i="3"/>
  <c r="BP67" i="3"/>
  <c r="BR10" i="3"/>
  <c r="BR67" i="3" s="1"/>
  <c r="BP42" i="3"/>
  <c r="BP58" i="3"/>
  <c r="AM89" i="1"/>
  <c r="AM72" i="1"/>
  <c r="AM24" i="1"/>
  <c r="AN10" i="1"/>
  <c r="AN103" i="1" s="1"/>
  <c r="AM194" i="1"/>
  <c r="AM200" i="1"/>
  <c r="AM169" i="1"/>
  <c r="AM103" i="1"/>
  <c r="BT10" i="3"/>
  <c r="BT26" i="3" s="1"/>
  <c r="BT87" i="3"/>
  <c r="BT75" i="3"/>
  <c r="BT67" i="3"/>
  <c r="BT42" i="3"/>
  <c r="BT58" i="3"/>
  <c r="AN188" i="1"/>
  <c r="AN72" i="1"/>
  <c r="AN83" i="1"/>
  <c r="AO10" i="1"/>
  <c r="AO83" i="1" s="1"/>
  <c r="AN89" i="1"/>
  <c r="AN24" i="1"/>
  <c r="AN169" i="1"/>
  <c r="AN51" i="1"/>
  <c r="AO206" i="1"/>
  <c r="AO86" i="1"/>
  <c r="AO169" i="1"/>
  <c r="AO78" i="1"/>
  <c r="AO98" i="1"/>
  <c r="AO89" i="1"/>
  <c r="AO24" i="1"/>
  <c r="BL87" i="3" l="1"/>
  <c r="BL42" i="3"/>
  <c r="BD42" i="3"/>
  <c r="BF67" i="3"/>
  <c r="Y78" i="1"/>
  <c r="AJ26" i="3"/>
  <c r="AJ67" i="3"/>
  <c r="G103" i="1"/>
  <c r="G24" i="1"/>
  <c r="G75" i="1"/>
  <c r="G194" i="1"/>
  <c r="G154" i="1"/>
  <c r="G169" i="1"/>
  <c r="G140" i="1"/>
  <c r="G72" i="1"/>
  <c r="G51" i="1"/>
  <c r="G78" i="1"/>
  <c r="G83" i="1"/>
  <c r="G30" i="1"/>
  <c r="G21" i="1"/>
  <c r="AO51" i="1"/>
  <c r="AO194" i="1"/>
  <c r="AN140" i="1"/>
  <c r="AN194" i="1"/>
  <c r="AN154" i="1"/>
  <c r="AM98" i="1"/>
  <c r="AM83" i="1"/>
  <c r="AM154" i="1"/>
  <c r="AL140" i="1"/>
  <c r="AL89" i="1"/>
  <c r="AI194" i="1"/>
  <c r="BF26" i="3"/>
  <c r="AZ26" i="3"/>
  <c r="AZ67" i="3"/>
  <c r="AT58" i="3"/>
  <c r="AT26" i="3"/>
  <c r="AT42" i="3"/>
  <c r="AT67" i="3"/>
  <c r="Y188" i="1"/>
  <c r="AP58" i="3"/>
  <c r="AP75" i="3"/>
  <c r="AP67" i="3"/>
  <c r="U86" i="1"/>
  <c r="AF26" i="3"/>
  <c r="AF87" i="3"/>
  <c r="AF42" i="3"/>
  <c r="H30" i="1"/>
  <c r="H75" i="1"/>
  <c r="H154" i="1"/>
  <c r="H86" i="1"/>
  <c r="H72" i="1"/>
  <c r="H169" i="1"/>
  <c r="H98" i="1"/>
  <c r="H206" i="1"/>
  <c r="H78" i="1"/>
  <c r="H21" i="1"/>
  <c r="H83" i="1"/>
  <c r="H51" i="1"/>
  <c r="H89" i="1"/>
  <c r="BR87" i="3"/>
  <c r="AI78" i="1"/>
  <c r="AI24" i="1"/>
  <c r="AI103" i="1"/>
  <c r="AI140" i="1"/>
  <c r="AI75" i="1"/>
  <c r="AI89" i="1"/>
  <c r="AI98" i="1"/>
  <c r="AG140" i="1"/>
  <c r="AG98" i="1"/>
  <c r="AG21" i="1"/>
  <c r="AG30" i="1"/>
  <c r="AG200" i="1"/>
  <c r="AG188" i="1"/>
  <c r="AG72" i="1"/>
  <c r="AG169" i="1"/>
  <c r="AG154" i="1"/>
  <c r="AR87" i="3"/>
  <c r="AR75" i="3"/>
  <c r="AR42" i="3"/>
  <c r="AI21" i="1"/>
  <c r="AR67" i="3"/>
  <c r="Y200" i="1"/>
  <c r="AD58" i="3"/>
  <c r="AD26" i="3"/>
  <c r="AD87" i="3"/>
  <c r="AD42" i="3"/>
  <c r="K30" i="1"/>
  <c r="G86" i="1"/>
  <c r="AO103" i="1"/>
  <c r="AN30" i="1"/>
  <c r="AN200" i="1"/>
  <c r="AM21" i="1"/>
  <c r="AL169" i="1"/>
  <c r="BH42" i="3"/>
  <c r="BH87" i="3"/>
  <c r="BH75" i="3"/>
  <c r="AV67" i="3"/>
  <c r="Y194" i="1"/>
  <c r="U200" i="1"/>
  <c r="K103" i="1"/>
  <c r="G98" i="1"/>
  <c r="AO188" i="1"/>
  <c r="AO140" i="1"/>
  <c r="AN78" i="1"/>
  <c r="AN98" i="1"/>
  <c r="BR42" i="3"/>
  <c r="AM30" i="1"/>
  <c r="AM75" i="1"/>
  <c r="AM206" i="1"/>
  <c r="AL30" i="1"/>
  <c r="AL86" i="1"/>
  <c r="AL194" i="1"/>
  <c r="BL75" i="3"/>
  <c r="AI51" i="1"/>
  <c r="BJ67" i="3"/>
  <c r="BJ58" i="3"/>
  <c r="BJ26" i="3"/>
  <c r="AG24" i="1"/>
  <c r="AG194" i="1"/>
  <c r="AZ75" i="3"/>
  <c r="AR58" i="3"/>
  <c r="Y103" i="1"/>
  <c r="AJ58" i="3"/>
  <c r="W206" i="1"/>
  <c r="W200" i="1"/>
  <c r="W78" i="1"/>
  <c r="W188" i="1"/>
  <c r="W86" i="1"/>
  <c r="W21" i="1"/>
  <c r="W72" i="1"/>
  <c r="W24" i="1"/>
  <c r="W83" i="1"/>
  <c r="AF67" i="3"/>
  <c r="N58" i="3"/>
  <c r="N26" i="3"/>
  <c r="N75" i="3"/>
  <c r="N87" i="3"/>
  <c r="N42" i="3"/>
  <c r="I51" i="1"/>
  <c r="I21" i="1"/>
  <c r="I194" i="1"/>
  <c r="I200" i="1"/>
  <c r="I154" i="1"/>
  <c r="I188" i="1"/>
  <c r="I72" i="1"/>
  <c r="I103" i="1"/>
  <c r="I30" i="1"/>
  <c r="I75" i="1"/>
  <c r="I24" i="1"/>
  <c r="G188" i="1"/>
  <c r="BR75" i="3"/>
  <c r="BD75" i="3"/>
  <c r="BD67" i="3"/>
  <c r="BD58" i="3"/>
  <c r="BD26" i="3"/>
  <c r="AI169" i="1"/>
  <c r="AV26" i="3"/>
  <c r="AV87" i="3"/>
  <c r="AV42" i="3"/>
  <c r="Y140" i="1"/>
  <c r="Y72" i="1"/>
  <c r="Y30" i="1"/>
  <c r="Y21" i="1"/>
  <c r="Y86" i="1"/>
  <c r="Y98" i="1"/>
  <c r="Y206" i="1"/>
  <c r="Y169" i="1"/>
  <c r="Y51" i="1"/>
  <c r="AI86" i="1"/>
  <c r="AG78" i="1"/>
  <c r="Y89" i="1"/>
  <c r="K98" i="1"/>
  <c r="K75" i="1"/>
  <c r="K24" i="1"/>
  <c r="K51" i="1"/>
  <c r="K21" i="1"/>
  <c r="K89" i="1"/>
  <c r="K78" i="1"/>
  <c r="K154" i="1"/>
  <c r="K188" i="1"/>
  <c r="K206" i="1"/>
  <c r="K83" i="1"/>
  <c r="K72" i="1"/>
  <c r="AO30" i="1"/>
  <c r="AN86" i="1"/>
  <c r="BR26" i="3"/>
  <c r="AM188" i="1"/>
  <c r="AI30" i="1"/>
  <c r="AI200" i="1"/>
  <c r="Y154" i="1"/>
  <c r="U154" i="1"/>
  <c r="U72" i="1"/>
  <c r="U83" i="1"/>
  <c r="U51" i="1"/>
  <c r="U188" i="1"/>
  <c r="U24" i="1"/>
  <c r="U169" i="1"/>
  <c r="U21" i="1"/>
  <c r="U89" i="1"/>
  <c r="AB87" i="3"/>
  <c r="AB75" i="3"/>
  <c r="AB42" i="3"/>
  <c r="X58" i="3"/>
  <c r="X26" i="3"/>
  <c r="X75" i="3"/>
  <c r="X67" i="3"/>
  <c r="AO72" i="1"/>
  <c r="AO154" i="1"/>
  <c r="AO200" i="1"/>
  <c r="AN206" i="1"/>
  <c r="AN75" i="1"/>
  <c r="AM51" i="1"/>
  <c r="AM86" i="1"/>
  <c r="AL51" i="1"/>
  <c r="AL21" i="1"/>
  <c r="AL200" i="1"/>
  <c r="BL26" i="3"/>
  <c r="AI72" i="1"/>
  <c r="BH67" i="3"/>
  <c r="AG75" i="1"/>
  <c r="AG83" i="1"/>
  <c r="AZ87" i="3"/>
  <c r="AV58" i="3"/>
  <c r="Y24" i="1"/>
  <c r="AP26" i="3"/>
  <c r="AN58" i="3"/>
  <c r="AN26" i="3"/>
  <c r="AN75" i="3"/>
  <c r="AN67" i="3"/>
  <c r="AJ42" i="3"/>
  <c r="U30" i="1"/>
  <c r="U78" i="1"/>
  <c r="AF75" i="3"/>
  <c r="AB58" i="3"/>
  <c r="X42" i="3"/>
  <c r="K169" i="1"/>
  <c r="H194" i="1"/>
  <c r="J58" i="3"/>
  <c r="J67" i="3"/>
  <c r="J26" i="3"/>
  <c r="G200" i="1"/>
  <c r="F89" i="1"/>
  <c r="F75" i="1"/>
  <c r="F21" i="1"/>
  <c r="F154" i="1"/>
  <c r="F51" i="1"/>
  <c r="F103" i="1"/>
  <c r="F140" i="1"/>
  <c r="F200" i="1"/>
  <c r="F188" i="1"/>
  <c r="F83" i="1"/>
  <c r="F86" i="1"/>
  <c r="F194" i="1"/>
  <c r="F206" i="1"/>
  <c r="F169" i="1"/>
  <c r="BF75" i="3"/>
  <c r="BF58" i="3"/>
  <c r="BF87" i="3"/>
  <c r="BR58" i="3"/>
  <c r="BL67" i="3"/>
  <c r="AG86" i="1"/>
  <c r="AR26" i="3"/>
  <c r="AO21" i="1"/>
  <c r="AO75" i="1"/>
  <c r="AN21" i="1"/>
  <c r="AM78" i="1"/>
  <c r="AL24" i="1"/>
  <c r="AL75" i="1"/>
  <c r="AL206" i="1"/>
  <c r="BL58" i="3"/>
  <c r="AI154" i="1"/>
  <c r="BH26" i="3"/>
  <c r="AG51" i="1"/>
  <c r="AG206" i="1"/>
  <c r="AT75" i="3"/>
  <c r="AP87" i="3"/>
  <c r="U103" i="1"/>
  <c r="U98" i="1"/>
  <c r="AF58" i="3"/>
  <c r="Z58" i="3"/>
  <c r="Z75" i="3"/>
  <c r="Z67" i="3"/>
  <c r="K194" i="1"/>
  <c r="P26" i="3"/>
  <c r="P87" i="3"/>
  <c r="P42" i="3"/>
  <c r="H200" i="1"/>
  <c r="H75" i="3"/>
  <c r="H67" i="3"/>
  <c r="H58" i="3"/>
  <c r="H26" i="3"/>
  <c r="AJ140" i="1"/>
  <c r="AJ89" i="1"/>
  <c r="AE24" i="1"/>
  <c r="AD86" i="1"/>
  <c r="AD140" i="1"/>
  <c r="AD206" i="1"/>
  <c r="AC206" i="1"/>
  <c r="AC51" i="1"/>
  <c r="AA154" i="1"/>
  <c r="AA206" i="1"/>
  <c r="Z21" i="1"/>
  <c r="Z75" i="1"/>
  <c r="X140" i="1"/>
  <c r="X169" i="1"/>
  <c r="X83" i="1"/>
  <c r="V98" i="1"/>
  <c r="V103" i="1"/>
  <c r="V206" i="1"/>
  <c r="S194" i="1"/>
  <c r="S188" i="1"/>
  <c r="R154" i="1"/>
  <c r="R75" i="1"/>
  <c r="O72" i="1"/>
  <c r="N24" i="1"/>
  <c r="M200" i="1"/>
  <c r="T26" i="3"/>
  <c r="J51" i="1"/>
  <c r="J154" i="1"/>
  <c r="J206" i="1"/>
  <c r="L42" i="3"/>
  <c r="F26" i="3"/>
  <c r="AE78" i="1"/>
  <c r="AE72" i="1"/>
  <c r="AD24" i="1"/>
  <c r="AD75" i="1"/>
  <c r="AC24" i="1"/>
  <c r="AC21" i="1"/>
  <c r="AC98" i="1"/>
  <c r="Z24" i="1"/>
  <c r="Z103" i="1"/>
  <c r="V140" i="1"/>
  <c r="V188" i="1"/>
  <c r="AJ30" i="1"/>
  <c r="AF51" i="1"/>
  <c r="AE83" i="1"/>
  <c r="AE169" i="1"/>
  <c r="AD51" i="1"/>
  <c r="AC86" i="1"/>
  <c r="AC72" i="1"/>
  <c r="AA21" i="1"/>
  <c r="Z200" i="1"/>
  <c r="Z89" i="1"/>
  <c r="X194" i="1"/>
  <c r="V86" i="1"/>
  <c r="S24" i="1"/>
  <c r="R72" i="1"/>
  <c r="R206" i="1"/>
  <c r="O24" i="1"/>
  <c r="N51" i="1"/>
  <c r="N103" i="1"/>
  <c r="J140" i="1"/>
  <c r="J86" i="1"/>
  <c r="L75" i="3"/>
  <c r="E154" i="1"/>
  <c r="J98" i="1"/>
</calcChain>
</file>

<file path=xl/sharedStrings.xml><?xml version="1.0" encoding="utf-8"?>
<sst xmlns="http://schemas.openxmlformats.org/spreadsheetml/2006/main" count="1208" uniqueCount="252">
  <si>
    <t>Hospital Centro-Norte Goiano - HCN</t>
  </si>
  <si>
    <t>PRODUÇÃO ASSISTENCIAL:</t>
  </si>
  <si>
    <t>Contrato de Gestão 080/2021</t>
  </si>
  <si>
    <t>Internações Hospitalares</t>
  </si>
  <si>
    <t>Meta</t>
  </si>
  <si>
    <t>Saídas Clínicas / Clínica Médica</t>
  </si>
  <si>
    <t>Saídas Oncológicas</t>
  </si>
  <si>
    <t>Saídas Clínicas / Clínica Médica Pediátrica</t>
  </si>
  <si>
    <t>Saídas Cirúrgicas / Clínica Cirúrgica</t>
  </si>
  <si>
    <t>Saídas Cirúrgicas / Programada</t>
  </si>
  <si>
    <t>Saídas Cirúrgicas / Oncológica</t>
  </si>
  <si>
    <t>Obstétrica</t>
  </si>
  <si>
    <t>Saúde Mental</t>
  </si>
  <si>
    <t>Total</t>
  </si>
  <si>
    <t>02 - Cirurgias Ambulatoriais</t>
  </si>
  <si>
    <t>Cirurgia Ambulatorial</t>
  </si>
  <si>
    <t>03 - Atendimentos Ambulatoriais</t>
  </si>
  <si>
    <t>Consulta médica na atenção especializada</t>
  </si>
  <si>
    <t>Consulta multiprofissional na atenção especializada</t>
  </si>
  <si>
    <t>Consulta médicas oncológicas</t>
  </si>
  <si>
    <t>04 - SADT Externo Realizado</t>
  </si>
  <si>
    <t>Análises Clínicas</t>
  </si>
  <si>
    <t>Cicloergometria (teste ergométrico)</t>
  </si>
  <si>
    <t>Colangiopancreatografia retrógrada endoscópica (CPRE)</t>
  </si>
  <si>
    <t>Colonoscopia</t>
  </si>
  <si>
    <t>Ecocardiograma</t>
  </si>
  <si>
    <t>Eletrocardiograma</t>
  </si>
  <si>
    <t>Eletroencefalograma</t>
  </si>
  <si>
    <t>Endoscopia digestiva</t>
  </si>
  <si>
    <t>Endoscopia das vias urinárias</t>
  </si>
  <si>
    <t>Endoscopia das vias respiratórias</t>
  </si>
  <si>
    <t>Holter</t>
  </si>
  <si>
    <t>MAPA</t>
  </si>
  <si>
    <t>Mamografia</t>
  </si>
  <si>
    <t>Raio-x</t>
  </si>
  <si>
    <t>Ressonância magnética</t>
  </si>
  <si>
    <t>Tomografia Computadorizada</t>
  </si>
  <si>
    <t>Ultrassonografia</t>
  </si>
  <si>
    <t>Ultrassonografia/Doppler</t>
  </si>
  <si>
    <t>TOTAL</t>
  </si>
  <si>
    <t>05 - SADT Externo Ofertado</t>
  </si>
  <si>
    <t>Ultrassonografia / Doppler</t>
  </si>
  <si>
    <t>06 - Hospital Dia</t>
  </si>
  <si>
    <t>Atendimentos</t>
  </si>
  <si>
    <t>07 - Serviço de Quimioterapia</t>
  </si>
  <si>
    <t>Sessões de Quimioterapia</t>
  </si>
  <si>
    <t>08 - Atendimento de Urgência e Emergência</t>
  </si>
  <si>
    <t>Estimativa</t>
  </si>
  <si>
    <t>Atend. Geral</t>
  </si>
  <si>
    <t>Atend. Covid</t>
  </si>
  <si>
    <t>09 - Saídas Cirúrgicas Resultantes de Internação Hospitalar</t>
  </si>
  <si>
    <t>Saídas Cirúrgicas Resultantes de Internação Hospitalar</t>
  </si>
  <si>
    <t>10 - SADT Interno</t>
  </si>
  <si>
    <t>Total de SADT Interno</t>
  </si>
  <si>
    <t>11 - 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</si>
  <si>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</si>
  <si>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</si>
  <si>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</si>
  <si>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</si>
  <si>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</si>
  <si>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</si>
  <si>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</si>
  <si>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</si>
  <si>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</si>
  <si>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</si>
  <si>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</si>
  <si>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</si>
  <si>
    <t xml:space="preserve">12 - Procedência das internações </t>
  </si>
  <si>
    <t>Regulada</t>
  </si>
  <si>
    <t>Espontânea</t>
  </si>
  <si>
    <t>13 - Consulta médica por especialidades</t>
  </si>
  <si>
    <t>Anestesiologista</t>
  </si>
  <si>
    <t>Angiologia / Cirurgia Vascular</t>
  </si>
  <si>
    <t>N/A</t>
  </si>
  <si>
    <t>Buco maxilar</t>
  </si>
  <si>
    <t>Cardiológica (Risco Cirúrgico)</t>
  </si>
  <si>
    <t>Cirurgia Geral</t>
  </si>
  <si>
    <t>Cirurgia Pediátrica</t>
  </si>
  <si>
    <t>Clínica Médica</t>
  </si>
  <si>
    <t>Cuidado Paliativo</t>
  </si>
  <si>
    <t>Gastroenterologia</t>
  </si>
  <si>
    <t>Ginecologia</t>
  </si>
  <si>
    <t>Hematologia</t>
  </si>
  <si>
    <t>Mastologia</t>
  </si>
  <si>
    <t>Mastologia Oncológica</t>
  </si>
  <si>
    <t>Neurocirurgia</t>
  </si>
  <si>
    <t>Neurologia</t>
  </si>
  <si>
    <t>Neurologia Pediátrica</t>
  </si>
  <si>
    <t>Obstetrícia (Pré-natal alto risco)</t>
  </si>
  <si>
    <t>Ortopedia e Traumatologia</t>
  </si>
  <si>
    <t>Otorrinolaringologia Adulto</t>
  </si>
  <si>
    <t>Otorrinolaringologia Pediátrica</t>
  </si>
  <si>
    <t>Pediatria</t>
  </si>
  <si>
    <t>Proctologia Geral</t>
  </si>
  <si>
    <t>Urologia</t>
  </si>
  <si>
    <t>Cirurgia Oncológica</t>
  </si>
  <si>
    <t>Dermatológica Oncológica</t>
  </si>
  <si>
    <t>Gastroenterologia Oncológica</t>
  </si>
  <si>
    <t>Ginecologia Oncológica</t>
  </si>
  <si>
    <t>Oncologia Clínica</t>
  </si>
  <si>
    <t>Pneumologia Oncologia</t>
  </si>
  <si>
    <t>Proctologia Oncológica</t>
  </si>
  <si>
    <t>Urologia Oncológica</t>
  </si>
  <si>
    <t>Cirurgia Vascular Oncologica</t>
  </si>
  <si>
    <t>Pneumologia/Tisiologia</t>
  </si>
  <si>
    <t>Infectologia (VVS)</t>
  </si>
  <si>
    <t>14 - Consulta Não médica por especialidades</t>
  </si>
  <si>
    <t>Assistente Social</t>
  </si>
  <si>
    <t>Bucomaxilo</t>
  </si>
  <si>
    <t>Enfermagem</t>
  </si>
  <si>
    <t>Fisioterapia</t>
  </si>
  <si>
    <t>Fonoaudiologia</t>
  </si>
  <si>
    <t>Nutricionista</t>
  </si>
  <si>
    <t>Psicologia</t>
  </si>
  <si>
    <t>Terapia Ocupacional</t>
  </si>
  <si>
    <t>Farmácia (VVS)</t>
  </si>
  <si>
    <t>Psicologia (VVS)</t>
  </si>
  <si>
    <t>Assistente Social (VVS)</t>
  </si>
  <si>
    <t>15 - Especialidades iniciais na porta de entrada</t>
  </si>
  <si>
    <t>Angiologia e Cirurgia Vascular</t>
  </si>
  <si>
    <t>Cirurgia Buco Maxilo Facial</t>
  </si>
  <si>
    <t>Cirurgia Torácica</t>
  </si>
  <si>
    <t>Ginecologia / Obstetrícia</t>
  </si>
  <si>
    <t>Ortopedia e traumatologia</t>
  </si>
  <si>
    <t>Outras Especialidades</t>
  </si>
  <si>
    <t>16 - Cirurgias Eletivas por Especialidade</t>
  </si>
  <si>
    <t>Dermatologia Oncológica</t>
  </si>
  <si>
    <t>Ortopedia</t>
  </si>
  <si>
    <t>Proctologia</t>
  </si>
  <si>
    <t>17 - Saídas da UTI - ADULTO</t>
  </si>
  <si>
    <t>Óbito</t>
  </si>
  <si>
    <t>Transferência Externa</t>
  </si>
  <si>
    <t>Transferência Interna</t>
  </si>
  <si>
    <t>18 - Saídas da UTI - ADULTO COVID</t>
  </si>
  <si>
    <t>19 - Saídas da UTI - PEDIATRICA (Ped + Neo)</t>
  </si>
  <si>
    <t>20 - Saídas da UTI - PEDIATRICA (Ped + Neo) COVID</t>
  </si>
  <si>
    <t>Diretor Assistencial                                                                                               Diretor Técnico</t>
  </si>
  <si>
    <t xml:space="preserve">DESEMPENHO HOSPITALAR: </t>
  </si>
  <si>
    <t>Indicadores</t>
  </si>
  <si>
    <t>1. Taxa de Ocupação Hospitalar</t>
  </si>
  <si>
    <t>≥ 85%</t>
  </si>
  <si>
    <t>Total de Pacientes-dia</t>
  </si>
  <si>
    <t>Total de leitos operacionais-dia do período</t>
  </si>
  <si>
    <t>2. Média de Permanência Hospitalar (dias)</t>
  </si>
  <si>
    <t>≤ 6 (Dias)</t>
  </si>
  <si>
    <t>Total de saídas no período</t>
  </si>
  <si>
    <t>3. Índice de Intervalo de Substituição (horas)</t>
  </si>
  <si>
    <t>≤ 26</t>
  </si>
  <si>
    <t>Taxa de Ocupação Hospitalar</t>
  </si>
  <si>
    <t>Média de Permanência Hospitalar</t>
  </si>
  <si>
    <t>4. Taxa de Readmissão Hospitalar (em até 29 dias)</t>
  </si>
  <si>
    <t>≤ 20%</t>
  </si>
  <si>
    <t>Nº de pacientes readmitidos entre 0 e 29 dias da última alta hospitalar</t>
  </si>
  <si>
    <t>Nº total de internações hospitalares</t>
  </si>
  <si>
    <t>5. Taxa de Readmissão em UTI em até 48 horas (readmissão precoce em UTI)</t>
  </si>
  <si>
    <t>&lt; 5%</t>
  </si>
  <si>
    <t>Nº de pacientes readmitidos entre 0 e 48 Horas da última alta da UTI</t>
  </si>
  <si>
    <t>Nº de saídas da UTI (Por Alta)</t>
  </si>
  <si>
    <t>6. Percentual de Ocorrência de Glosas no SIH - DATASUS (Definitivo)</t>
  </si>
  <si>
    <t>≤ 1%</t>
  </si>
  <si>
    <t>Total de procedimentos rejeitados no SIH</t>
  </si>
  <si>
    <t>Total de procedimentos apresentados no SIH</t>
  </si>
  <si>
    <t>7. Percentual de Suspensão de Cirurgias Programadas por condições operacionais - (causas relacionadas à organização da Unidade)</t>
  </si>
  <si>
    <t>Nº de cirurgias programadas suspensas (causas relacionadas à organização da Unidade)</t>
  </si>
  <si>
    <t>Nº de cirurgias programadas (mapa cirúrgico)</t>
  </si>
  <si>
    <t>8. Percentual de Suspensão de Cirurgias Programadas por condições operacionais (causas relacionadas ao paciente)</t>
  </si>
  <si>
    <t>≤ 5%</t>
  </si>
  <si>
    <t>Nº de cirurgias programadas suspensas (causas relacionadas ao paciente)</t>
  </si>
  <si>
    <t>9.Taxa de Cesariana</t>
  </si>
  <si>
    <t>≤ 15%</t>
  </si>
  <si>
    <t>Nº de cesáreas realizadas</t>
  </si>
  <si>
    <t>Total de partos realizados</t>
  </si>
  <si>
    <t>10.Percentual de Aplicação da Classificação de Robson nas parturientes submetidas à cesárea</t>
  </si>
  <si>
    <t>N° de parturientes submetidas a cesárea classificadas pela Classificação de Robson no mês</t>
  </si>
  <si>
    <t>Total de parturientes submetidas a cesárea no mês</t>
  </si>
  <si>
    <t>11. Índice de Lesões por Extravasamento de Quimioterapia</t>
  </si>
  <si>
    <t>Casos de extravasamento por drogas antineoplásicas em 30 dias</t>
  </si>
  <si>
    <t>Total de pacientes que receberam a droga antineoplásica em 30 dias</t>
  </si>
  <si>
    <t>12. Percentual de investigação da gravidade de reações adversas a medicamentos (Farmacovigilância)</t>
  </si>
  <si>
    <t>≥ 95%</t>
  </si>
  <si>
    <t>Nº de pacientes com RAM avaliada quanto à gravidade</t>
  </si>
  <si>
    <t>Nº total de pacientes com RAM</t>
  </si>
  <si>
    <t>13. Razão do Quantitativo de Consultas Ofertadas</t>
  </si>
  <si>
    <t>Número de consultas ofertadas</t>
  </si>
  <si>
    <t>Número de consultas propostas nas metas da unidade</t>
  </si>
  <si>
    <t>14. Percentual de Exames de Imagem com resultado disponibilizado em até 10 dias</t>
  </si>
  <si>
    <t>≥ 70%</t>
  </si>
  <si>
    <t>Número de exames de imagem entregues em até 10 dias</t>
  </si>
  <si>
    <t>Total de exames de imagem realizados no período</t>
  </si>
  <si>
    <t>15. Percentual de manifestações queixosas recebidas no sistema de ouvidoria do SUS</t>
  </si>
  <si>
    <t>Número de manifestações queixosas recebidas no sistema de ouvidoria do SUS</t>
  </si>
  <si>
    <t>Total de atendimentos realizados</t>
  </si>
  <si>
    <t>EFETIVIDADE HOSPITALAR</t>
  </si>
  <si>
    <t>1 - TAXA DE OCUPAÇÃO (%) POR CLÍNICA</t>
  </si>
  <si>
    <t>Unidade de Internação</t>
  </si>
  <si>
    <t>Clínica Cirúrgica</t>
  </si>
  <si>
    <t>Clínica Oncológica</t>
  </si>
  <si>
    <t>-</t>
  </si>
  <si>
    <t>Clínica Obstétrica</t>
  </si>
  <si>
    <t>Clínica Pediátrica</t>
  </si>
  <si>
    <t>Enfermaria Covid</t>
  </si>
  <si>
    <t>UTI Covid</t>
  </si>
  <si>
    <t>UTI Geral</t>
  </si>
  <si>
    <t>99,,8%</t>
  </si>
  <si>
    <t>UTI Pediátrica</t>
  </si>
  <si>
    <t>UTI Neo</t>
  </si>
  <si>
    <t>UCIN Neo</t>
  </si>
  <si>
    <t>Geral</t>
  </si>
  <si>
    <t>2 - TEMPO MÉDIO DE PERMANÊNCIA (DIAS) POR CLÍNICA</t>
  </si>
  <si>
    <t>8, 00</t>
  </si>
  <si>
    <t>3 - ÍNDICE DE INTERVALO DE SUBSTITUIÇÃO POR CLÍNICA [HORAS]</t>
  </si>
  <si>
    <t>4 - Número de Funcionários e Leitos Operacionais</t>
  </si>
  <si>
    <t>Informações</t>
  </si>
  <si>
    <t>Número de enfermeiro (Todos os vínculos)</t>
  </si>
  <si>
    <t>Número de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</si>
  <si>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</si>
  <si>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</si>
  <si>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</si>
  <si>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</si>
  <si>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5 - Indicadores de Gestão de Recursos Humanos</t>
  </si>
  <si>
    <t>Relação Enfermeiro (as)/Leito</t>
  </si>
  <si>
    <t>Relação Enfermagem/Leito</t>
  </si>
  <si>
    <t>Relação Funcionário(as) / Leito</t>
  </si>
  <si>
    <t>Turnover (%)</t>
  </si>
  <si>
    <t>% de médicos(as) especialistas</t>
  </si>
  <si>
    <r>
      <rPr>
        <b/>
        <sz val="10"/>
        <color indexed="8"/>
        <rFont val="Arial"/>
        <family val="2"/>
      </rPr>
      <t>6 - Indicador de Gestão Ambulatorial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(%)</t>
    </r>
  </si>
  <si>
    <t>Taxa de Perda Primária (%)</t>
  </si>
  <si>
    <t>Nº de Consultas Médicas (ofertadas)</t>
  </si>
  <si>
    <t>Nº de Consultas Não Médicas (ofertadas)</t>
  </si>
  <si>
    <t>Taxa de Absenteísmo (%) Consultas Médicas</t>
  </si>
  <si>
    <t>Nº de Consultas Médicas (agendadas)</t>
  </si>
  <si>
    <t>Taxa de Absenteísmo (%) Consultas Não Médicas</t>
  </si>
  <si>
    <t xml:space="preserve">Nº de Consultas Não Médicas (agendadas) </t>
  </si>
  <si>
    <t>Nº de Consultas Médicas (realizadas)</t>
  </si>
  <si>
    <t>Nº de Consultas Não Médicas (realizadas)</t>
  </si>
  <si>
    <t>7 - Taxa de Absenteísmo (%)</t>
  </si>
  <si>
    <t>Profissão</t>
  </si>
  <si>
    <t xml:space="preserve">Estatutário </t>
  </si>
  <si>
    <t>Celetista</t>
  </si>
  <si>
    <t>Biomédico</t>
  </si>
  <si>
    <t>N/D</t>
  </si>
  <si>
    <t>Cirurgião - Dentista</t>
  </si>
  <si>
    <t>Enfermeiro</t>
  </si>
  <si>
    <t>Fisioterapeuta</t>
  </si>
  <si>
    <t>Médico</t>
  </si>
  <si>
    <t>Técnico em Enfermagem</t>
  </si>
  <si>
    <t>Auxiliar de Enfermagem</t>
  </si>
  <si>
    <t>Outros</t>
  </si>
  <si>
    <t>Técnico em Laboratório</t>
  </si>
  <si>
    <t>Geral*</t>
  </si>
  <si>
    <t>Obs.: *A taxa de absenteísmo GERAL corresponde a todos os profissionais da unidade</t>
  </si>
  <si>
    <t>Diretor Assistencial                                                                                              Diretor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</si>
</sst>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#,##0_ ;[Red]\-#,##0\ "/>
    <numFmt numFmtId="166" formatCode="[$-416]mmmm\-yy"/>
  </numFmts>
  <fonts count="24" x14ac:knownFonts="1"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444444"/>
      <name val="Calibri"/>
      <family val="2"/>
      <charset val="1"/>
    </font>
    <font>
      <b/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CFFCC"/>
        <bgColor rgb="FFE6E6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D6FBD1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E2EFD9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433">
    <xf numFmtId="0" fontId="0" fillId="0" borderId="0" xfId="0"/>
    <xf numFmtId="0" fontId="9" fillId="0" borderId="0" xfId="2" applyFont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1"/>
    </xf>
    <xf numFmtId="3" fontId="9" fillId="0" borderId="11" xfId="0" applyNumberFormat="1" applyFont="1" applyBorder="1" applyAlignment="1">
      <alignment horizontal="center" vertical="center" readingOrder="1"/>
    </xf>
    <xf numFmtId="0" fontId="12" fillId="0" borderId="11" xfId="0" applyFont="1" applyBorder="1" applyAlignment="1">
      <alignment horizontal="center" vertical="center" readingOrder="1"/>
    </xf>
    <xf numFmtId="0" fontId="12" fillId="4" borderId="11" xfId="0" applyFont="1" applyFill="1" applyBorder="1" applyAlignment="1">
      <alignment horizontal="center" vertical="center" readingOrder="1"/>
    </xf>
    <xf numFmtId="0" fontId="12" fillId="0" borderId="11" xfId="0" applyFont="1" applyBorder="1" applyAlignment="1">
      <alignment horizontal="center" readingOrder="1"/>
    </xf>
    <xf numFmtId="3" fontId="9" fillId="0" borderId="12" xfId="0" applyNumberFormat="1" applyFont="1" applyBorder="1" applyAlignment="1">
      <alignment horizontal="center" vertical="center" readingOrder="1"/>
    </xf>
    <xf numFmtId="0" fontId="12" fillId="0" borderId="13" xfId="0" applyFont="1" applyBorder="1" applyAlignment="1">
      <alignment horizontal="center" vertical="center" readingOrder="1"/>
    </xf>
    <xf numFmtId="0" fontId="12" fillId="4" borderId="13" xfId="0" applyFont="1" applyFill="1" applyBorder="1" applyAlignment="1">
      <alignment horizontal="center" vertical="center" readingOrder="1"/>
    </xf>
    <xf numFmtId="0" fontId="12" fillId="0" borderId="13" xfId="0" applyFont="1" applyBorder="1" applyAlignment="1">
      <alignment horizontal="center" readingOrder="1"/>
    </xf>
    <xf numFmtId="0" fontId="12" fillId="5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3" fontId="11" fillId="7" borderId="1" xfId="0" applyNumberFormat="1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3" fontId="12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11" fillId="5" borderId="15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left" vertical="center"/>
    </xf>
    <xf numFmtId="0" fontId="12" fillId="5" borderId="11" xfId="0" applyFont="1" applyFill="1" applyBorder="1" applyAlignment="1">
      <alignment horizontal="left" vertical="center"/>
    </xf>
    <xf numFmtId="3" fontId="12" fillId="5" borderId="11" xfId="0" applyNumberFormat="1" applyFont="1" applyFill="1" applyBorder="1" applyAlignment="1">
      <alignment horizontal="center" vertical="center" wrapText="1"/>
    </xf>
    <xf numFmtId="165" fontId="12" fillId="0" borderId="11" xfId="0" applyNumberFormat="1" applyFont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 readingOrder="1"/>
    </xf>
    <xf numFmtId="3" fontId="12" fillId="0" borderId="16" xfId="0" applyNumberFormat="1" applyFont="1" applyBorder="1" applyAlignment="1">
      <alignment horizontal="center" vertical="center" wrapText="1"/>
    </xf>
    <xf numFmtId="3" fontId="12" fillId="4" borderId="11" xfId="0" applyNumberFormat="1" applyFont="1" applyFill="1" applyBorder="1" applyAlignment="1">
      <alignment horizontal="center" vertical="center" wrapText="1" readingOrder="1"/>
    </xf>
    <xf numFmtId="3" fontId="12" fillId="0" borderId="11" xfId="0" applyNumberFormat="1" applyFont="1" applyBorder="1" applyAlignment="1">
      <alignment horizontal="center" wrapText="1" readingOrder="1"/>
    </xf>
    <xf numFmtId="3" fontId="12" fillId="0" borderId="13" xfId="0" applyNumberFormat="1" applyFont="1" applyBorder="1" applyAlignment="1">
      <alignment horizontal="center" vertical="center" wrapText="1" readingOrder="1"/>
    </xf>
    <xf numFmtId="3" fontId="12" fillId="4" borderId="13" xfId="0" applyNumberFormat="1" applyFont="1" applyFill="1" applyBorder="1" applyAlignment="1">
      <alignment horizontal="center" vertical="center" wrapText="1" readingOrder="1"/>
    </xf>
    <xf numFmtId="3" fontId="12" fillId="0" borderId="13" xfId="0" applyNumberFormat="1" applyFont="1" applyBorder="1" applyAlignment="1">
      <alignment horizontal="center" wrapText="1" readingOrder="1"/>
    </xf>
    <xf numFmtId="0" fontId="12" fillId="0" borderId="13" xfId="0" applyFont="1" applyBorder="1" applyAlignment="1">
      <alignment horizontal="center" vertical="center" wrapText="1" readingOrder="1"/>
    </xf>
    <xf numFmtId="0" fontId="11" fillId="6" borderId="11" xfId="0" applyFont="1" applyFill="1" applyBorder="1" applyAlignment="1">
      <alignment horizontal="left" vertical="center"/>
    </xf>
    <xf numFmtId="3" fontId="11" fillId="7" borderId="11" xfId="0" applyNumberFormat="1" applyFont="1" applyFill="1" applyBorder="1" applyAlignment="1">
      <alignment horizontal="center" vertical="center" wrapText="1"/>
    </xf>
    <xf numFmtId="3" fontId="10" fillId="7" borderId="11" xfId="0" applyNumberFormat="1" applyFont="1" applyFill="1" applyBorder="1" applyAlignment="1">
      <alignment horizontal="center" vertical="center"/>
    </xf>
    <xf numFmtId="3" fontId="11" fillId="3" borderId="11" xfId="0" applyNumberFormat="1" applyFont="1" applyFill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readingOrder="1"/>
    </xf>
    <xf numFmtId="165" fontId="9" fillId="0" borderId="11" xfId="0" applyNumberFormat="1" applyFont="1" applyBorder="1" applyAlignment="1">
      <alignment horizontal="center" vertical="center"/>
    </xf>
    <xf numFmtId="3" fontId="12" fillId="8" borderId="11" xfId="0" applyNumberFormat="1" applyFont="1" applyFill="1" applyBorder="1" applyAlignment="1">
      <alignment horizontal="center" vertical="center" wrapText="1" readingOrder="1"/>
    </xf>
    <xf numFmtId="0" fontId="12" fillId="0" borderId="11" xfId="0" applyFont="1" applyBorder="1" applyAlignment="1">
      <alignment horizontal="center" vertical="center" wrapText="1" readingOrder="1"/>
    </xf>
    <xf numFmtId="0" fontId="12" fillId="0" borderId="13" xfId="0" applyFont="1" applyBorder="1" applyAlignment="1">
      <alignment horizontal="center" wrapText="1" readingOrder="1"/>
    </xf>
    <xf numFmtId="0" fontId="9" fillId="0" borderId="0" xfId="2" applyFont="1" applyAlignment="1">
      <alignment horizontal="center" vertical="center"/>
    </xf>
    <xf numFmtId="3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 readingOrder="1"/>
    </xf>
    <xf numFmtId="3" fontId="9" fillId="0" borderId="16" xfId="0" applyNumberFormat="1" applyFont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0" fontId="11" fillId="5" borderId="17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164" fontId="10" fillId="3" borderId="18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readingOrder="1"/>
    </xf>
    <xf numFmtId="3" fontId="9" fillId="0" borderId="18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 readingOrder="1"/>
    </xf>
    <xf numFmtId="3" fontId="10" fillId="7" borderId="18" xfId="0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5" borderId="14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 wrapText="1"/>
    </xf>
    <xf numFmtId="0" fontId="12" fillId="0" borderId="16" xfId="0" applyFont="1" applyBorder="1" applyAlignment="1">
      <alignment horizontal="left" vertical="center"/>
    </xf>
    <xf numFmtId="3" fontId="12" fillId="0" borderId="18" xfId="0" applyNumberFormat="1" applyFont="1" applyBorder="1" applyAlignment="1">
      <alignment vertical="center" wrapText="1"/>
    </xf>
    <xf numFmtId="3" fontId="11" fillId="0" borderId="18" xfId="0" applyNumberFormat="1" applyFont="1" applyBorder="1" applyAlignment="1">
      <alignment vertical="center" wrapText="1"/>
    </xf>
    <xf numFmtId="3" fontId="9" fillId="8" borderId="11" xfId="0" applyNumberFormat="1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3" fontId="11" fillId="3" borderId="15" xfId="0" applyNumberFormat="1" applyFont="1" applyFill="1" applyBorder="1" applyAlignment="1">
      <alignment horizontal="center" vertical="center" wrapText="1"/>
    </xf>
    <xf numFmtId="164" fontId="10" fillId="3" borderId="15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left" vertical="center"/>
    </xf>
    <xf numFmtId="3" fontId="12" fillId="5" borderId="15" xfId="0" applyNumberFormat="1" applyFont="1" applyFill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11" fillId="5" borderId="15" xfId="0" applyNumberFormat="1" applyFont="1" applyFill="1" applyBorder="1" applyAlignment="1">
      <alignment horizontal="center" vertical="center" wrapText="1"/>
    </xf>
    <xf numFmtId="165" fontId="12" fillId="5" borderId="15" xfId="0" applyNumberFormat="1" applyFont="1" applyFill="1" applyBorder="1" applyAlignment="1">
      <alignment horizontal="center" vertical="center" wrapText="1"/>
    </xf>
    <xf numFmtId="3" fontId="12" fillId="8" borderId="15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3" fontId="11" fillId="5" borderId="3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12" fillId="9" borderId="16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left" vertical="center"/>
    </xf>
    <xf numFmtId="3" fontId="9" fillId="0" borderId="18" xfId="0" applyNumberFormat="1" applyFont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0" fontId="14" fillId="0" borderId="16" xfId="0" applyFont="1" applyBorder="1" applyAlignment="1">
      <alignment horizontal="center" vertical="center" readingOrder="1"/>
    </xf>
    <xf numFmtId="0" fontId="14" fillId="0" borderId="11" xfId="0" applyFont="1" applyBorder="1" applyAlignment="1">
      <alignment horizontal="center" readingOrder="1"/>
    </xf>
    <xf numFmtId="3" fontId="9" fillId="0" borderId="16" xfId="0" applyNumberFormat="1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readingOrder="1"/>
    </xf>
    <xf numFmtId="0" fontId="14" fillId="0" borderId="20" xfId="0" applyFont="1" applyBorder="1" applyAlignment="1">
      <alignment horizontal="center" vertical="center" readingOrder="1"/>
    </xf>
    <xf numFmtId="0" fontId="14" fillId="0" borderId="13" xfId="0" applyFont="1" applyBorder="1" applyAlignment="1">
      <alignment horizontal="center" readingOrder="1"/>
    </xf>
    <xf numFmtId="0" fontId="9" fillId="10" borderId="0" xfId="2" applyFont="1" applyFill="1" applyAlignment="1">
      <alignment vertical="center"/>
    </xf>
    <xf numFmtId="3" fontId="10" fillId="7" borderId="16" xfId="0" applyNumberFormat="1" applyFont="1" applyFill="1" applyBorder="1" applyAlignment="1">
      <alignment horizontal="left" vertical="center"/>
    </xf>
    <xf numFmtId="3" fontId="9" fillId="7" borderId="18" xfId="0" applyNumberFormat="1" applyFont="1" applyFill="1" applyBorder="1" applyAlignment="1">
      <alignment vertical="center"/>
    </xf>
    <xf numFmtId="3" fontId="10" fillId="7" borderId="18" xfId="0" applyNumberFormat="1" applyFont="1" applyFill="1" applyBorder="1" applyAlignment="1">
      <alignment vertical="center"/>
    </xf>
    <xf numFmtId="49" fontId="11" fillId="3" borderId="16" xfId="0" applyNumberFormat="1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center" vertical="center" wrapText="1"/>
    </xf>
    <xf numFmtId="3" fontId="12" fillId="5" borderId="18" xfId="0" applyNumberFormat="1" applyFont="1" applyFill="1" applyBorder="1" applyAlignment="1">
      <alignment horizontal="center" vertical="center" wrapText="1"/>
    </xf>
    <xf numFmtId="3" fontId="11" fillId="5" borderId="18" xfId="0" applyNumberFormat="1" applyFont="1" applyFill="1" applyBorder="1" applyAlignment="1">
      <alignment horizontal="center" vertical="center" wrapText="1"/>
    </xf>
    <xf numFmtId="49" fontId="12" fillId="4" borderId="16" xfId="0" applyNumberFormat="1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center" vertical="center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164" fontId="10" fillId="4" borderId="13" xfId="0" applyNumberFormat="1" applyFont="1" applyFill="1" applyBorder="1" applyAlignment="1">
      <alignment horizontal="center" vertical="center" wrapText="1"/>
    </xf>
    <xf numFmtId="164" fontId="10" fillId="4" borderId="16" xfId="0" applyNumberFormat="1" applyFont="1" applyFill="1" applyBorder="1" applyAlignment="1">
      <alignment horizontal="center" vertical="center" wrapText="1"/>
    </xf>
    <xf numFmtId="1" fontId="9" fillId="4" borderId="11" xfId="0" applyNumberFormat="1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 readingOrder="1"/>
    </xf>
    <xf numFmtId="0" fontId="15" fillId="0" borderId="13" xfId="0" applyFont="1" applyBorder="1" applyAlignment="1">
      <alignment horizontal="center" vertical="center" readingOrder="1"/>
    </xf>
    <xf numFmtId="3" fontId="15" fillId="0" borderId="11" xfId="0" applyNumberFormat="1" applyFont="1" applyBorder="1" applyAlignment="1">
      <alignment horizontal="center" vertical="center" wrapText="1" readingOrder="1"/>
    </xf>
    <xf numFmtId="0" fontId="15" fillId="0" borderId="13" xfId="0" applyFont="1" applyBorder="1" applyAlignment="1">
      <alignment horizontal="center" readingOrder="1"/>
    </xf>
    <xf numFmtId="0" fontId="12" fillId="8" borderId="13" xfId="0" applyFont="1" applyFill="1" applyBorder="1" applyAlignment="1">
      <alignment horizontal="center" vertical="center" wrapText="1" readingOrder="1"/>
    </xf>
    <xf numFmtId="3" fontId="12" fillId="0" borderId="19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 readingOrder="1"/>
    </xf>
    <xf numFmtId="0" fontId="12" fillId="4" borderId="13" xfId="0" applyFont="1" applyFill="1" applyBorder="1" applyAlignment="1">
      <alignment horizontal="center" vertical="center" wrapText="1" readingOrder="1"/>
    </xf>
    <xf numFmtId="3" fontId="12" fillId="0" borderId="13" xfId="0" applyNumberFormat="1" applyFont="1" applyBorder="1" applyAlignment="1">
      <alignment horizontal="center" vertical="center" wrapText="1"/>
    </xf>
    <xf numFmtId="3" fontId="9" fillId="7" borderId="15" xfId="0" applyNumberFormat="1" applyFont="1" applyFill="1" applyBorder="1" applyAlignment="1">
      <alignment vertical="center"/>
    </xf>
    <xf numFmtId="3" fontId="10" fillId="7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11" fillId="6" borderId="18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3" fontId="12" fillId="5" borderId="3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 readingOrder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3" fontId="10" fillId="7" borderId="4" xfId="0" applyNumberFormat="1" applyFont="1" applyFill="1" applyBorder="1" applyAlignment="1">
      <alignment horizontal="left" vertical="center"/>
    </xf>
    <xf numFmtId="3" fontId="9" fillId="7" borderId="3" xfId="0" applyNumberFormat="1" applyFont="1" applyFill="1" applyBorder="1" applyAlignment="1">
      <alignment vertical="center"/>
    </xf>
    <xf numFmtId="3" fontId="11" fillId="6" borderId="1" xfId="0" applyNumberFormat="1" applyFont="1" applyFill="1" applyBorder="1" applyAlignment="1">
      <alignment horizontal="center" vertical="center" wrapText="1"/>
    </xf>
    <xf numFmtId="3" fontId="10" fillId="7" borderId="4" xfId="0" applyNumberFormat="1" applyFont="1" applyFill="1" applyBorder="1" applyAlignment="1">
      <alignment horizontal="center" vertical="center"/>
    </xf>
    <xf numFmtId="3" fontId="11" fillId="6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/>
    <xf numFmtId="0" fontId="10" fillId="6" borderId="1" xfId="2" applyFont="1" applyFill="1" applyBorder="1" applyAlignment="1">
      <alignment vertical="center"/>
    </xf>
    <xf numFmtId="0" fontId="10" fillId="11" borderId="1" xfId="2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 wrapText="1"/>
    </xf>
    <xf numFmtId="9" fontId="10" fillId="0" borderId="1" xfId="2" applyNumberFormat="1" applyFont="1" applyBorder="1" applyAlignment="1">
      <alignment horizontal="left" vertical="center" wrapText="1"/>
    </xf>
    <xf numFmtId="9" fontId="10" fillId="0" borderId="1" xfId="0" applyNumberFormat="1" applyFont="1" applyBorder="1" applyAlignment="1">
      <alignment horizontal="center" vertical="center"/>
    </xf>
    <xf numFmtId="9" fontId="9" fillId="0" borderId="0" xfId="2" applyNumberFormat="1" applyFont="1"/>
    <xf numFmtId="3" fontId="9" fillId="0" borderId="1" xfId="2" applyNumberFormat="1" applyFont="1" applyBorder="1" applyAlignment="1">
      <alignment horizontal="left" vertical="center" wrapText="1" indent="2"/>
    </xf>
    <xf numFmtId="3" fontId="10" fillId="5" borderId="1" xfId="0" applyNumberFormat="1" applyFont="1" applyFill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readingOrder="1"/>
    </xf>
    <xf numFmtId="3" fontId="12" fillId="0" borderId="11" xfId="0" applyNumberFormat="1" applyFont="1" applyBorder="1" applyAlignment="1">
      <alignment horizontal="center" readingOrder="1"/>
    </xf>
    <xf numFmtId="3" fontId="9" fillId="0" borderId="0" xfId="2" applyNumberFormat="1" applyFont="1"/>
    <xf numFmtId="3" fontId="12" fillId="0" borderId="12" xfId="0" applyNumberFormat="1" applyFont="1" applyBorder="1" applyAlignment="1">
      <alignment horizontal="center" vertical="center" readingOrder="1"/>
    </xf>
    <xf numFmtId="3" fontId="12" fillId="0" borderId="13" xfId="0" applyNumberFormat="1" applyFont="1" applyBorder="1" applyAlignment="1">
      <alignment horizontal="center" readingOrder="1"/>
    </xf>
    <xf numFmtId="3" fontId="10" fillId="0" borderId="1" xfId="2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0" xfId="2" applyNumberFormat="1" applyFont="1"/>
    <xf numFmtId="3" fontId="9" fillId="5" borderId="1" xfId="0" applyNumberFormat="1" applyFont="1" applyFill="1" applyBorder="1" applyAlignment="1">
      <alignment horizontal="center" vertical="center"/>
    </xf>
    <xf numFmtId="9" fontId="9" fillId="0" borderId="1" xfId="2" applyNumberFormat="1" applyFont="1" applyBorder="1" applyAlignment="1">
      <alignment horizontal="left" vertical="center" wrapText="1" indent="2"/>
    </xf>
    <xf numFmtId="9" fontId="9" fillId="0" borderId="1" xfId="0" applyNumberFormat="1" applyFont="1" applyBorder="1" applyAlignment="1">
      <alignment horizontal="center" vertical="center"/>
    </xf>
    <xf numFmtId="9" fontId="10" fillId="0" borderId="0" xfId="2" applyNumberFormat="1" applyFont="1"/>
    <xf numFmtId="0" fontId="10" fillId="3" borderId="1" xfId="0" applyFont="1" applyFill="1" applyBorder="1" applyAlignment="1">
      <alignment horizontal="center" vertical="center"/>
    </xf>
    <xf numFmtId="3" fontId="9" fillId="8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 wrapText="1"/>
    </xf>
    <xf numFmtId="3" fontId="16" fillId="0" borderId="1" xfId="2" applyNumberFormat="1" applyFont="1" applyBorder="1" applyAlignment="1">
      <alignment horizontal="left" vertical="center" wrapText="1" indent="2"/>
    </xf>
    <xf numFmtId="3" fontId="10" fillId="0" borderId="1" xfId="0" applyNumberFormat="1" applyFont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 wrapText="1"/>
    </xf>
    <xf numFmtId="3" fontId="9" fillId="8" borderId="1" xfId="2" applyNumberFormat="1" applyFont="1" applyFill="1" applyBorder="1" applyAlignment="1">
      <alignment horizontal="left" vertical="center" wrapText="1" indent="2"/>
    </xf>
    <xf numFmtId="3" fontId="17" fillId="0" borderId="1" xfId="0" applyNumberFormat="1" applyFont="1" applyBorder="1" applyAlignment="1">
      <alignment horizontal="center" vertical="center"/>
    </xf>
    <xf numFmtId="3" fontId="9" fillId="9" borderId="1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8" fillId="0" borderId="0" xfId="2"/>
    <xf numFmtId="0" fontId="19" fillId="0" borderId="0" xfId="1" applyFont="1"/>
    <xf numFmtId="3" fontId="10" fillId="13" borderId="21" xfId="0" applyNumberFormat="1" applyFont="1" applyFill="1" applyBorder="1" applyAlignment="1">
      <alignment vertical="center"/>
    </xf>
    <xf numFmtId="3" fontId="10" fillId="13" borderId="14" xfId="0" applyNumberFormat="1" applyFont="1" applyFill="1" applyBorder="1" applyAlignment="1">
      <alignment vertical="center"/>
    </xf>
    <xf numFmtId="3" fontId="10" fillId="13" borderId="14" xfId="0" applyNumberFormat="1" applyFont="1" applyFill="1" applyBorder="1" applyAlignment="1">
      <alignment horizontal="center" vertical="center"/>
    </xf>
    <xf numFmtId="3" fontId="10" fillId="13" borderId="23" xfId="0" applyNumberFormat="1" applyFont="1" applyFill="1" applyBorder="1" applyAlignment="1">
      <alignment vertical="center"/>
    </xf>
    <xf numFmtId="3" fontId="10" fillId="13" borderId="23" xfId="0" applyNumberFormat="1" applyFont="1" applyFill="1" applyBorder="1" applyAlignment="1">
      <alignment horizontal="center" vertical="center"/>
    </xf>
    <xf numFmtId="0" fontId="10" fillId="13" borderId="24" xfId="0" applyFont="1" applyFill="1" applyBorder="1" applyAlignment="1">
      <alignment vertical="center" wrapText="1"/>
    </xf>
    <xf numFmtId="9" fontId="9" fillId="0" borderId="24" xfId="0" applyNumberFormat="1" applyFont="1" applyBorder="1" applyAlignment="1">
      <alignment horizontal="left" vertical="center" wrapText="1"/>
    </xf>
    <xf numFmtId="9" fontId="19" fillId="0" borderId="0" xfId="1" applyNumberFormat="1" applyFont="1"/>
    <xf numFmtId="9" fontId="10" fillId="0" borderId="0" xfId="1" applyNumberFormat="1" applyFont="1"/>
    <xf numFmtId="9" fontId="10" fillId="13" borderId="3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9" fillId="0" borderId="0" xfId="1" applyNumberFormat="1" applyFont="1"/>
    <xf numFmtId="3" fontId="10" fillId="13" borderId="35" xfId="0" applyNumberFormat="1" applyFont="1" applyFill="1" applyBorder="1" applyAlignment="1">
      <alignment vertical="center"/>
    </xf>
    <xf numFmtId="3" fontId="10" fillId="13" borderId="36" xfId="0" applyNumberFormat="1" applyFont="1" applyFill="1" applyBorder="1" applyAlignment="1">
      <alignment vertical="center"/>
    </xf>
    <xf numFmtId="3" fontId="10" fillId="13" borderId="36" xfId="0" applyNumberFormat="1" applyFont="1" applyFill="1" applyBorder="1" applyAlignment="1">
      <alignment horizontal="center" vertical="center"/>
    </xf>
    <xf numFmtId="3" fontId="10" fillId="13" borderId="37" xfId="0" applyNumberFormat="1" applyFont="1" applyFill="1" applyBorder="1" applyAlignment="1">
      <alignment horizontal="center" vertical="center"/>
    </xf>
    <xf numFmtId="3" fontId="10" fillId="13" borderId="37" xfId="0" applyNumberFormat="1" applyFont="1" applyFill="1" applyBorder="1" applyAlignment="1">
      <alignment vertical="center"/>
    </xf>
    <xf numFmtId="3" fontId="9" fillId="0" borderId="24" xfId="0" applyNumberFormat="1" applyFont="1" applyBorder="1" applyAlignment="1">
      <alignment horizontal="left" vertical="center" wrapText="1"/>
    </xf>
    <xf numFmtId="3" fontId="19" fillId="0" borderId="0" xfId="1" applyNumberFormat="1" applyFont="1"/>
    <xf numFmtId="3" fontId="10" fillId="0" borderId="0" xfId="1" applyNumberFormat="1" applyFont="1"/>
    <xf numFmtId="3" fontId="10" fillId="13" borderId="30" xfId="0" applyNumberFormat="1" applyFont="1" applyFill="1" applyBorder="1" applyAlignment="1">
      <alignment horizontal="left" vertical="center" wrapText="1"/>
    </xf>
    <xf numFmtId="3" fontId="9" fillId="0" borderId="0" xfId="1" applyNumberFormat="1" applyFont="1"/>
    <xf numFmtId="10" fontId="19" fillId="0" borderId="0" xfId="1" applyNumberFormat="1" applyFont="1"/>
    <xf numFmtId="3" fontId="10" fillId="13" borderId="9" xfId="0" applyNumberFormat="1" applyFont="1" applyFill="1" applyBorder="1" applyAlignment="1">
      <alignment horizontal="center" vertical="center"/>
    </xf>
    <xf numFmtId="3" fontId="10" fillId="13" borderId="10" xfId="0" applyNumberFormat="1" applyFont="1" applyFill="1" applyBorder="1" applyAlignment="1">
      <alignment horizontal="center" vertical="center"/>
    </xf>
    <xf numFmtId="3" fontId="10" fillId="13" borderId="9" xfId="0" applyNumberFormat="1" applyFont="1" applyFill="1" applyBorder="1" applyAlignment="1">
      <alignment vertical="center"/>
    </xf>
    <xf numFmtId="3" fontId="10" fillId="13" borderId="10" xfId="0" applyNumberFormat="1" applyFont="1" applyFill="1" applyBorder="1" applyAlignment="1">
      <alignment vertical="center"/>
    </xf>
    <xf numFmtId="165" fontId="12" fillId="0" borderId="24" xfId="0" applyNumberFormat="1" applyFont="1" applyBorder="1" applyAlignment="1">
      <alignment horizontal="left" vertical="center" wrapText="1"/>
    </xf>
    <xf numFmtId="165" fontId="19" fillId="0" borderId="0" xfId="1" applyNumberFormat="1" applyFont="1"/>
    <xf numFmtId="165" fontId="12" fillId="0" borderId="30" xfId="0" applyNumberFormat="1" applyFont="1" applyBorder="1" applyAlignment="1">
      <alignment horizontal="left" vertical="center" wrapText="1"/>
    </xf>
    <xf numFmtId="3" fontId="10" fillId="13" borderId="2" xfId="0" applyNumberFormat="1" applyFont="1" applyFill="1" applyBorder="1" applyAlignment="1">
      <alignment horizontal="center" vertical="center"/>
    </xf>
    <xf numFmtId="3" fontId="10" fillId="13" borderId="3" xfId="0" applyNumberFormat="1" applyFont="1" applyFill="1" applyBorder="1" applyAlignment="1">
      <alignment horizontal="center" vertical="center"/>
    </xf>
    <xf numFmtId="3" fontId="10" fillId="13" borderId="2" xfId="0" applyNumberFormat="1" applyFont="1" applyFill="1" applyBorder="1" applyAlignment="1">
      <alignment vertical="center"/>
    </xf>
    <xf numFmtId="3" fontId="10" fillId="13" borderId="3" xfId="0" applyNumberFormat="1" applyFont="1" applyFill="1" applyBorder="1" applyAlignment="1">
      <alignment vertical="center"/>
    </xf>
    <xf numFmtId="165" fontId="9" fillId="0" borderId="24" xfId="0" applyNumberFormat="1" applyFont="1" applyBorder="1" applyAlignment="1">
      <alignment horizontal="left" vertical="center" wrapText="1"/>
    </xf>
    <xf numFmtId="9" fontId="9" fillId="0" borderId="24" xfId="0" applyNumberFormat="1" applyFont="1" applyBorder="1" applyAlignment="1">
      <alignment horizontal="left" vertical="center"/>
    </xf>
    <xf numFmtId="9" fontId="9" fillId="0" borderId="30" xfId="0" applyNumberFormat="1" applyFont="1" applyBorder="1" applyAlignment="1">
      <alignment horizontal="left" vertical="center" wrapText="1"/>
    </xf>
    <xf numFmtId="3" fontId="10" fillId="13" borderId="4" xfId="0" applyNumberFormat="1" applyFont="1" applyFill="1" applyBorder="1" applyAlignment="1">
      <alignment vertical="center"/>
    </xf>
    <xf numFmtId="0" fontId="10" fillId="13" borderId="39" xfId="0" applyFont="1" applyFill="1" applyBorder="1" applyAlignment="1">
      <alignment vertical="center" wrapText="1"/>
    </xf>
    <xf numFmtId="9" fontId="9" fillId="0" borderId="0" xfId="1" applyNumberFormat="1" applyFont="1"/>
    <xf numFmtId="3" fontId="9" fillId="8" borderId="24" xfId="0" applyNumberFormat="1" applyFont="1" applyFill="1" applyBorder="1" applyAlignment="1">
      <alignment horizontal="left" vertical="center" wrapText="1"/>
    </xf>
    <xf numFmtId="9" fontId="9" fillId="8" borderId="24" xfId="0" applyNumberFormat="1" applyFont="1" applyFill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left" vertical="center" wrapText="1"/>
    </xf>
    <xf numFmtId="0" fontId="9" fillId="0" borderId="0" xfId="1" applyFont="1"/>
    <xf numFmtId="3" fontId="10" fillId="13" borderId="4" xfId="0" applyNumberFormat="1" applyFont="1" applyFill="1" applyBorder="1" applyAlignment="1">
      <alignment horizontal="center" vertical="center"/>
    </xf>
    <xf numFmtId="10" fontId="10" fillId="13" borderId="1" xfId="0" applyNumberFormat="1" applyFont="1" applyFill="1" applyBorder="1" applyAlignment="1">
      <alignment horizontal="center" vertical="center" wrapText="1"/>
    </xf>
    <xf numFmtId="10" fontId="10" fillId="13" borderId="4" xfId="0" applyNumberFormat="1" applyFont="1" applyFill="1" applyBorder="1" applyAlignment="1">
      <alignment horizontal="center" vertical="center" wrapText="1"/>
    </xf>
    <xf numFmtId="10" fontId="10" fillId="13" borderId="3" xfId="0" applyNumberFormat="1" applyFont="1" applyFill="1" applyBorder="1" applyAlignment="1">
      <alignment horizontal="center" vertical="center" wrapText="1"/>
    </xf>
    <xf numFmtId="9" fontId="9" fillId="8" borderId="1" xfId="0" applyNumberFormat="1" applyFont="1" applyFill="1" applyBorder="1" applyAlignment="1">
      <alignment horizontal="left" vertical="center" wrapText="1"/>
    </xf>
    <xf numFmtId="9" fontId="9" fillId="8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wrapText="1" readingOrder="1"/>
    </xf>
    <xf numFmtId="9" fontId="9" fillId="0" borderId="1" xfId="0" applyNumberFormat="1" applyFont="1" applyBorder="1" applyAlignment="1">
      <alignment horizontal="center" vertical="center" wrapText="1" readingOrder="1"/>
    </xf>
    <xf numFmtId="9" fontId="12" fillId="0" borderId="11" xfId="0" applyNumberFormat="1" applyFont="1" applyBorder="1" applyAlignment="1">
      <alignment horizontal="center" wrapText="1" readingOrder="1"/>
    </xf>
    <xf numFmtId="9" fontId="12" fillId="0" borderId="24" xfId="0" applyNumberFormat="1" applyFont="1" applyBorder="1" applyAlignment="1">
      <alignment horizontal="center" wrapText="1" readingOrder="1"/>
    </xf>
    <xf numFmtId="9" fontId="12" fillId="0" borderId="18" xfId="0" applyNumberFormat="1" applyFont="1" applyBorder="1" applyAlignment="1">
      <alignment horizontal="center" wrapText="1" readingOrder="1"/>
    </xf>
    <xf numFmtId="9" fontId="12" fillId="0" borderId="11" xfId="0" applyNumberFormat="1" applyFont="1" applyBorder="1" applyAlignment="1">
      <alignment wrapText="1" readingOrder="1"/>
    </xf>
    <xf numFmtId="9" fontId="12" fillId="0" borderId="11" xfId="0" applyNumberFormat="1" applyFont="1" applyBorder="1" applyAlignment="1">
      <alignment horizontal="center" vertical="center" wrapText="1" readingOrder="1"/>
    </xf>
    <xf numFmtId="9" fontId="12" fillId="0" borderId="18" xfId="0" applyNumberFormat="1" applyFont="1" applyBorder="1" applyAlignment="1">
      <alignment horizontal="center" vertical="center" wrapText="1" readingOrder="1"/>
    </xf>
    <xf numFmtId="9" fontId="12" fillId="0" borderId="12" xfId="0" applyNumberFormat="1" applyFont="1" applyBorder="1" applyAlignment="1">
      <alignment horizontal="center" wrapText="1" readingOrder="1"/>
    </xf>
    <xf numFmtId="9" fontId="12" fillId="0" borderId="40" xfId="0" applyNumberFormat="1" applyFont="1" applyBorder="1" applyAlignment="1">
      <alignment horizontal="center" wrapText="1" readingOrder="1"/>
    </xf>
    <xf numFmtId="9" fontId="12" fillId="0" borderId="13" xfId="0" applyNumberFormat="1" applyFont="1" applyBorder="1" applyAlignment="1">
      <alignment horizontal="center" wrapText="1" readingOrder="1"/>
    </xf>
    <xf numFmtId="9" fontId="12" fillId="0" borderId="22" xfId="0" applyNumberFormat="1" applyFont="1" applyBorder="1" applyAlignment="1">
      <alignment horizontal="center" wrapText="1" readingOrder="1"/>
    </xf>
    <xf numFmtId="9" fontId="12" fillId="0" borderId="12" xfId="0" applyNumberFormat="1" applyFont="1" applyBorder="1" applyAlignment="1">
      <alignment wrapText="1" readingOrder="1"/>
    </xf>
    <xf numFmtId="9" fontId="12" fillId="0" borderId="13" xfId="0" applyNumberFormat="1" applyFont="1" applyBorder="1" applyAlignment="1">
      <alignment horizontal="center" vertical="center" wrapText="1" readingOrder="1"/>
    </xf>
    <xf numFmtId="9" fontId="12" fillId="0" borderId="22" xfId="0" applyNumberFormat="1" applyFont="1" applyBorder="1" applyAlignment="1">
      <alignment horizontal="center" vertical="center" wrapText="1" readingOrder="1"/>
    </xf>
    <xf numFmtId="9" fontId="12" fillId="8" borderId="1" xfId="0" applyNumberFormat="1" applyFont="1" applyFill="1" applyBorder="1" applyAlignment="1">
      <alignment horizontal="center" wrapText="1" readingOrder="1"/>
    </xf>
    <xf numFmtId="9" fontId="9" fillId="0" borderId="1" xfId="0" applyNumberFormat="1" applyFont="1" applyBorder="1" applyAlignment="1">
      <alignment horizontal="left" vertical="center" wrapText="1"/>
    </xf>
    <xf numFmtId="9" fontId="10" fillId="13" borderId="1" xfId="0" applyNumberFormat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9" fontId="10" fillId="13" borderId="1" xfId="0" applyNumberFormat="1" applyFont="1" applyFill="1" applyBorder="1" applyAlignment="1">
      <alignment horizontal="center" vertical="center" wrapText="1"/>
    </xf>
    <xf numFmtId="9" fontId="11" fillId="7" borderId="16" xfId="0" applyNumberFormat="1" applyFont="1" applyFill="1" applyBorder="1" applyAlignment="1">
      <alignment horizontal="center" wrapText="1" readingOrder="1"/>
    </xf>
    <xf numFmtId="9" fontId="11" fillId="7" borderId="18" xfId="0" applyNumberFormat="1" applyFont="1" applyFill="1" applyBorder="1" applyAlignment="1">
      <alignment horizontal="center" wrapText="1" readingOrder="1"/>
    </xf>
    <xf numFmtId="3" fontId="10" fillId="8" borderId="9" xfId="0" applyNumberFormat="1" applyFont="1" applyFill="1" applyBorder="1" applyAlignment="1">
      <alignment horizontal="left" vertical="center"/>
    </xf>
    <xf numFmtId="9" fontId="11" fillId="7" borderId="16" xfId="0" applyNumberFormat="1" applyFont="1" applyFill="1" applyBorder="1" applyAlignment="1">
      <alignment horizontal="center" vertical="center" wrapText="1" readingOrder="1"/>
    </xf>
    <xf numFmtId="9" fontId="11" fillId="7" borderId="18" xfId="0" applyNumberFormat="1" applyFont="1" applyFill="1" applyBorder="1" applyAlignment="1">
      <alignment horizontal="center" vertical="center" wrapText="1" readingOrder="1"/>
    </xf>
    <xf numFmtId="166" fontId="10" fillId="13" borderId="1" xfId="0" applyNumberFormat="1" applyFont="1" applyFill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readingOrder="1"/>
    </xf>
    <xf numFmtId="3" fontId="12" fillId="0" borderId="18" xfId="0" applyNumberFormat="1" applyFont="1" applyBorder="1" applyAlignment="1">
      <alignment horizontal="center" readingOrder="1"/>
    </xf>
    <xf numFmtId="3" fontId="10" fillId="13" borderId="11" xfId="0" applyNumberFormat="1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 wrapText="1"/>
    </xf>
    <xf numFmtId="166" fontId="10" fillId="13" borderId="4" xfId="0" applyNumberFormat="1" applyFont="1" applyFill="1" applyBorder="1" applyAlignment="1">
      <alignment horizontal="center" vertical="center"/>
    </xf>
    <xf numFmtId="166" fontId="10" fillId="13" borderId="3" xfId="0" applyNumberFormat="1" applyFont="1" applyFill="1" applyBorder="1" applyAlignment="1">
      <alignment horizontal="center" vertical="center"/>
    </xf>
    <xf numFmtId="166" fontId="10" fillId="13" borderId="6" xfId="0" applyNumberFormat="1" applyFont="1" applyFill="1" applyBorder="1" applyAlignment="1">
      <alignment horizontal="center" vertical="center"/>
    </xf>
    <xf numFmtId="3" fontId="9" fillId="0" borderId="4" xfId="1" applyNumberFormat="1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center" readingOrder="1"/>
    </xf>
    <xf numFmtId="3" fontId="12" fillId="0" borderId="33" xfId="0" applyNumberFormat="1" applyFont="1" applyBorder="1" applyAlignment="1">
      <alignment horizontal="center" readingOrder="1"/>
    </xf>
    <xf numFmtId="3" fontId="12" fillId="0" borderId="38" xfId="0" applyNumberFormat="1" applyFont="1" applyBorder="1" applyAlignment="1">
      <alignment horizontal="center" readingOrder="1"/>
    </xf>
    <xf numFmtId="3" fontId="12" fillId="0" borderId="1" xfId="0" applyNumberFormat="1" applyFont="1" applyBorder="1" applyAlignment="1">
      <alignment horizontal="center" readingOrder="1"/>
    </xf>
    <xf numFmtId="3" fontId="9" fillId="0" borderId="16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readingOrder="1"/>
    </xf>
    <xf numFmtId="9" fontId="9" fillId="0" borderId="1" xfId="1" applyNumberFormat="1" applyFont="1" applyBorder="1" applyAlignment="1">
      <alignment horizontal="center" vertical="center"/>
    </xf>
    <xf numFmtId="3" fontId="9" fillId="8" borderId="16" xfId="0" applyNumberFormat="1" applyFont="1" applyFill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 readingOrder="1"/>
    </xf>
    <xf numFmtId="3" fontId="9" fillId="0" borderId="18" xfId="0" applyNumberFormat="1" applyFont="1" applyBorder="1" applyAlignment="1">
      <alignment horizontal="center" vertical="center" readingOrder="1"/>
    </xf>
    <xf numFmtId="3" fontId="9" fillId="0" borderId="1" xfId="0" applyNumberFormat="1" applyFont="1" applyBorder="1" applyAlignment="1">
      <alignment horizontal="center" vertical="center"/>
    </xf>
    <xf numFmtId="9" fontId="9" fillId="8" borderId="16" xfId="0" applyNumberFormat="1" applyFont="1" applyFill="1" applyBorder="1" applyAlignment="1">
      <alignment horizontal="center" vertical="center"/>
    </xf>
    <xf numFmtId="9" fontId="9" fillId="8" borderId="18" xfId="0" applyNumberFormat="1" applyFont="1" applyFill="1" applyBorder="1" applyAlignment="1">
      <alignment horizontal="center" vertical="center"/>
    </xf>
    <xf numFmtId="9" fontId="22" fillId="0" borderId="16" xfId="0" quotePrefix="1" applyNumberFormat="1" applyFont="1" applyBorder="1" applyAlignment="1">
      <alignment horizontal="center"/>
    </xf>
    <xf numFmtId="9" fontId="22" fillId="0" borderId="18" xfId="0" quotePrefix="1" applyNumberFormat="1" applyFont="1" applyBorder="1" applyAlignment="1">
      <alignment horizontal="center"/>
    </xf>
    <xf numFmtId="9" fontId="22" fillId="0" borderId="27" xfId="0" quotePrefix="1" applyNumberFormat="1" applyFont="1" applyBorder="1" applyAlignment="1">
      <alignment horizontal="center"/>
    </xf>
    <xf numFmtId="9" fontId="9" fillId="8" borderId="4" xfId="1" applyNumberFormat="1" applyFont="1" applyFill="1" applyBorder="1" applyAlignment="1">
      <alignment horizontal="center" vertical="center"/>
    </xf>
    <xf numFmtId="9" fontId="9" fillId="0" borderId="4" xfId="1" applyNumberFormat="1" applyFont="1" applyBorder="1" applyAlignment="1">
      <alignment horizontal="center" vertical="center"/>
    </xf>
    <xf numFmtId="9" fontId="9" fillId="0" borderId="3" xfId="1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9" fontId="9" fillId="0" borderId="16" xfId="0" applyNumberFormat="1" applyFont="1" applyBorder="1" applyAlignment="1">
      <alignment horizontal="center" vertical="center"/>
    </xf>
    <xf numFmtId="9" fontId="9" fillId="0" borderId="6" xfId="1" applyNumberFormat="1" applyFont="1" applyBorder="1" applyAlignment="1">
      <alignment horizontal="center" vertical="center"/>
    </xf>
    <xf numFmtId="166" fontId="10" fillId="13" borderId="7" xfId="0" applyNumberFormat="1" applyFont="1" applyFill="1" applyBorder="1" applyAlignment="1">
      <alignment horizontal="center" vertical="center"/>
    </xf>
    <xf numFmtId="3" fontId="10" fillId="13" borderId="16" xfId="0" applyNumberFormat="1" applyFont="1" applyFill="1" applyBorder="1" applyAlignment="1">
      <alignment horizontal="center" vertical="center"/>
    </xf>
    <xf numFmtId="3" fontId="10" fillId="13" borderId="18" xfId="0" applyNumberFormat="1" applyFont="1" applyFill="1" applyBorder="1" applyAlignment="1">
      <alignment horizontal="center" vertical="center"/>
    </xf>
    <xf numFmtId="166" fontId="10" fillId="13" borderId="20" xfId="0" applyNumberFormat="1" applyFont="1" applyFill="1" applyBorder="1" applyAlignment="1">
      <alignment horizontal="center" vertical="center"/>
    </xf>
    <xf numFmtId="166" fontId="10" fillId="13" borderId="8" xfId="0" applyNumberFormat="1" applyFont="1" applyFill="1" applyBorder="1" applyAlignment="1">
      <alignment horizontal="center" vertical="center"/>
    </xf>
    <xf numFmtId="166" fontId="10" fillId="13" borderId="11" xfId="0" applyNumberFormat="1" applyFont="1" applyFill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9" fontId="9" fillId="0" borderId="3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166" fontId="10" fillId="13" borderId="5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readingOrder="1"/>
    </xf>
    <xf numFmtId="0" fontId="12" fillId="0" borderId="18" xfId="0" applyFont="1" applyBorder="1" applyAlignment="1">
      <alignment horizontal="center" readingOrder="1"/>
    </xf>
    <xf numFmtId="166" fontId="10" fillId="13" borderId="16" xfId="0" applyNumberFormat="1" applyFont="1" applyFill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readingOrder="1"/>
    </xf>
    <xf numFmtId="0" fontId="12" fillId="0" borderId="38" xfId="0" applyFont="1" applyBorder="1" applyAlignment="1">
      <alignment horizontal="center" readingOrder="1"/>
    </xf>
    <xf numFmtId="0" fontId="12" fillId="0" borderId="33" xfId="0" applyFont="1" applyBorder="1" applyAlignment="1">
      <alignment horizontal="center" readingOrder="1"/>
    </xf>
    <xf numFmtId="0" fontId="12" fillId="0" borderId="1" xfId="0" applyFont="1" applyBorder="1" applyAlignment="1">
      <alignment horizontal="center" readingOrder="1"/>
    </xf>
    <xf numFmtId="0" fontId="12" fillId="0" borderId="16" xfId="0" applyFont="1" applyBorder="1" applyAlignment="1">
      <alignment horizontal="center" vertical="center" readingOrder="1"/>
    </xf>
    <xf numFmtId="0" fontId="12" fillId="0" borderId="18" xfId="0" applyFont="1" applyBorder="1" applyAlignment="1">
      <alignment horizontal="center" vertical="center" readingOrder="1"/>
    </xf>
    <xf numFmtId="0" fontId="12" fillId="0" borderId="15" xfId="0" applyFont="1" applyBorder="1" applyAlignment="1">
      <alignment horizontal="center" readingOrder="1"/>
    </xf>
    <xf numFmtId="3" fontId="14" fillId="0" borderId="16" xfId="0" applyNumberFormat="1" applyFont="1" applyBorder="1" applyAlignment="1">
      <alignment horizontal="center" readingOrder="1"/>
    </xf>
    <xf numFmtId="3" fontId="14" fillId="0" borderId="18" xfId="0" applyNumberFormat="1" applyFont="1" applyBorder="1" applyAlignment="1">
      <alignment horizontal="center" readingOrder="1"/>
    </xf>
    <xf numFmtId="0" fontId="14" fillId="0" borderId="16" xfId="0" applyFont="1" applyBorder="1" applyAlignment="1">
      <alignment horizontal="center" readingOrder="1"/>
    </xf>
    <xf numFmtId="0" fontId="14" fillId="0" borderId="18" xfId="0" applyFont="1" applyBorder="1" applyAlignment="1">
      <alignment horizontal="center" readingOrder="1"/>
    </xf>
    <xf numFmtId="3" fontId="12" fillId="0" borderId="16" xfId="0" applyNumberFormat="1" applyFont="1" applyBorder="1" applyAlignment="1">
      <alignment horizontal="center" vertical="center" readingOrder="1"/>
    </xf>
    <xf numFmtId="3" fontId="12" fillId="0" borderId="18" xfId="0" applyNumberFormat="1" applyFont="1" applyBorder="1" applyAlignment="1">
      <alignment horizontal="center" vertical="center" readingOrder="1"/>
    </xf>
    <xf numFmtId="3" fontId="10" fillId="13" borderId="33" xfId="0" applyNumberFormat="1" applyFont="1" applyFill="1" applyBorder="1" applyAlignment="1">
      <alignment horizontal="center" vertical="center"/>
    </xf>
    <xf numFmtId="3" fontId="10" fillId="13" borderId="31" xfId="0" applyNumberFormat="1" applyFont="1" applyFill="1" applyBorder="1" applyAlignment="1">
      <alignment horizontal="center" vertical="center"/>
    </xf>
    <xf numFmtId="3" fontId="10" fillId="13" borderId="34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4" xfId="0" applyNumberFormat="1" applyFont="1" applyBorder="1"/>
    <xf numFmtId="3" fontId="9" fillId="0" borderId="11" xfId="0" applyNumberFormat="1" applyFont="1" applyBorder="1" applyAlignment="1">
      <alignment horizontal="center" vertical="center"/>
    </xf>
    <xf numFmtId="3" fontId="3" fillId="0" borderId="11" xfId="0" applyNumberFormat="1" applyFont="1" applyBorder="1"/>
    <xf numFmtId="3" fontId="12" fillId="0" borderId="16" xfId="0" quotePrefix="1" applyNumberFormat="1" applyFont="1" applyBorder="1" applyAlignment="1">
      <alignment horizontal="center" readingOrder="1"/>
    </xf>
    <xf numFmtId="3" fontId="20" fillId="0" borderId="16" xfId="0" applyNumberFormat="1" applyFont="1" applyBorder="1" applyAlignment="1">
      <alignment horizontal="center" readingOrder="1"/>
    </xf>
    <xf numFmtId="3" fontId="20" fillId="0" borderId="18" xfId="0" applyNumberFormat="1" applyFont="1" applyBorder="1" applyAlignment="1">
      <alignment horizontal="center" readingOrder="1"/>
    </xf>
    <xf numFmtId="3" fontId="9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3" fillId="0" borderId="8" xfId="0" applyNumberFormat="1" applyFont="1" applyBorder="1"/>
    <xf numFmtId="3" fontId="9" fillId="0" borderId="7" xfId="0" applyNumberFormat="1" applyFont="1" applyBorder="1" applyAlignment="1">
      <alignment horizontal="center" vertical="center"/>
    </xf>
    <xf numFmtId="166" fontId="10" fillId="13" borderId="15" xfId="0" applyNumberFormat="1" applyFont="1" applyFill="1" applyBorder="1" applyAlignment="1">
      <alignment horizontal="center" vertical="center"/>
    </xf>
    <xf numFmtId="166" fontId="10" fillId="13" borderId="27" xfId="0" applyNumberFormat="1" applyFont="1" applyFill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/>
    </xf>
    <xf numFmtId="3" fontId="20" fillId="0" borderId="18" xfId="0" applyNumberFormat="1" applyFont="1" applyBorder="1" applyAlignment="1">
      <alignment horizontal="center"/>
    </xf>
    <xf numFmtId="3" fontId="12" fillId="0" borderId="27" xfId="0" applyNumberFormat="1" applyFont="1" applyBorder="1" applyAlignment="1">
      <alignment horizontal="center" readingOrder="1"/>
    </xf>
    <xf numFmtId="3" fontId="9" fillId="0" borderId="15" xfId="0" applyNumberFormat="1" applyFont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/>
    </xf>
    <xf numFmtId="3" fontId="15" fillId="0" borderId="16" xfId="0" applyNumberFormat="1" applyFont="1" applyBorder="1" applyAlignment="1">
      <alignment horizontal="center" readingOrder="1"/>
    </xf>
    <xf numFmtId="3" fontId="15" fillId="0" borderId="18" xfId="0" applyNumberFormat="1" applyFont="1" applyBorder="1" applyAlignment="1">
      <alignment horizontal="center" readingOrder="1"/>
    </xf>
    <xf numFmtId="3" fontId="15" fillId="0" borderId="16" xfId="0" applyNumberFormat="1" applyFont="1" applyBorder="1" applyAlignment="1">
      <alignment horizontal="center" vertical="center" readingOrder="1"/>
    </xf>
    <xf numFmtId="3" fontId="15" fillId="0" borderId="18" xfId="0" applyNumberFormat="1" applyFont="1" applyBorder="1" applyAlignment="1">
      <alignment horizontal="center" vertical="center" readingOrder="1"/>
    </xf>
    <xf numFmtId="3" fontId="20" fillId="0" borderId="27" xfId="0" applyNumberFormat="1" applyFont="1" applyBorder="1" applyAlignment="1">
      <alignment horizontal="center" readingOrder="1"/>
    </xf>
    <xf numFmtId="3" fontId="20" fillId="0" borderId="15" xfId="0" applyNumberFormat="1" applyFont="1" applyBorder="1" applyAlignment="1">
      <alignment horizontal="center" readingOrder="1"/>
    </xf>
    <xf numFmtId="3" fontId="20" fillId="0" borderId="11" xfId="0" applyNumberFormat="1" applyFont="1" applyBorder="1" applyAlignment="1">
      <alignment horizontal="center" readingOrder="1"/>
    </xf>
    <xf numFmtId="3" fontId="12" fillId="0" borderId="11" xfId="0" applyNumberFormat="1" applyFont="1" applyBorder="1" applyAlignment="1">
      <alignment horizontal="center" readingOrder="1"/>
    </xf>
    <xf numFmtId="166" fontId="10" fillId="13" borderId="26" xfId="0" applyNumberFormat="1" applyFont="1" applyFill="1" applyBorder="1" applyAlignment="1">
      <alignment horizontal="center" vertical="center"/>
    </xf>
    <xf numFmtId="9" fontId="10" fillId="13" borderId="31" xfId="0" applyNumberFormat="1" applyFont="1" applyFill="1" applyBorder="1" applyAlignment="1">
      <alignment horizontal="center" vertical="center"/>
    </xf>
    <xf numFmtId="9" fontId="10" fillId="13" borderId="34" xfId="0" applyNumberFormat="1" applyFont="1" applyFill="1" applyBorder="1" applyAlignment="1">
      <alignment horizontal="center" vertical="center"/>
    </xf>
    <xf numFmtId="166" fontId="10" fillId="13" borderId="25" xfId="0" applyNumberFormat="1" applyFont="1" applyFill="1" applyBorder="1" applyAlignment="1">
      <alignment horizontal="center" vertical="center"/>
    </xf>
    <xf numFmtId="9" fontId="12" fillId="0" borderId="16" xfId="0" applyNumberFormat="1" applyFont="1" applyBorder="1" applyAlignment="1">
      <alignment horizontal="center" readingOrder="1"/>
    </xf>
    <xf numFmtId="9" fontId="12" fillId="0" borderId="18" xfId="0" applyNumberFormat="1" applyFont="1" applyBorder="1" applyAlignment="1">
      <alignment horizontal="center" readingOrder="1"/>
    </xf>
    <xf numFmtId="9" fontId="10" fillId="13" borderId="32" xfId="0" applyNumberFormat="1" applyFont="1" applyFill="1" applyBorder="1" applyAlignment="1">
      <alignment horizontal="center" vertical="center"/>
    </xf>
    <xf numFmtId="9" fontId="10" fillId="13" borderId="11" xfId="0" applyNumberFormat="1" applyFont="1" applyFill="1" applyBorder="1" applyAlignment="1">
      <alignment horizontal="center" vertical="center"/>
    </xf>
    <xf numFmtId="9" fontId="10" fillId="13" borderId="33" xfId="0" applyNumberFormat="1" applyFont="1" applyFill="1" applyBorder="1" applyAlignment="1">
      <alignment horizontal="center" vertical="center"/>
    </xf>
    <xf numFmtId="9" fontId="11" fillId="7" borderId="16" xfId="0" applyNumberFormat="1" applyFont="1" applyFill="1" applyBorder="1" applyAlignment="1">
      <alignment horizontal="center" readingOrder="1"/>
    </xf>
    <xf numFmtId="9" fontId="11" fillId="7" borderId="18" xfId="0" applyNumberFormat="1" applyFont="1" applyFill="1" applyBorder="1" applyAlignment="1">
      <alignment horizontal="center" readingOrder="1"/>
    </xf>
    <xf numFmtId="9" fontId="12" fillId="0" borderId="27" xfId="0" applyNumberFormat="1" applyFont="1" applyBorder="1" applyAlignment="1">
      <alignment horizontal="center" readingOrder="1"/>
    </xf>
    <xf numFmtId="9" fontId="12" fillId="0" borderId="25" xfId="0" applyNumberFormat="1" applyFont="1" applyBorder="1" applyAlignment="1">
      <alignment horizontal="center" readingOrder="1"/>
    </xf>
    <xf numFmtId="9" fontId="12" fillId="0" borderId="29" xfId="0" applyNumberFormat="1" applyFont="1" applyBorder="1" applyAlignment="1">
      <alignment horizontal="center" readingOrder="1"/>
    </xf>
    <xf numFmtId="9" fontId="12" fillId="0" borderId="16" xfId="0" applyNumberFormat="1" applyFont="1" applyBorder="1" applyAlignment="1">
      <alignment horizontal="center" vertical="center" readingOrder="1"/>
    </xf>
    <xf numFmtId="9" fontId="12" fillId="0" borderId="18" xfId="0" applyNumberFormat="1" applyFont="1" applyBorder="1" applyAlignment="1">
      <alignment horizontal="center" vertical="center" readingOrder="1"/>
    </xf>
    <xf numFmtId="9" fontId="20" fillId="0" borderId="11" xfId="0" applyNumberFormat="1" applyFont="1" applyBorder="1" applyAlignment="1">
      <alignment horizontal="center"/>
    </xf>
    <xf numFmtId="9" fontId="21" fillId="0" borderId="15" xfId="0" applyNumberFormat="1" applyFont="1" applyBorder="1" applyAlignment="1">
      <alignment horizontal="center" vertical="center"/>
    </xf>
    <xf numFmtId="9" fontId="20" fillId="8" borderId="16" xfId="0" applyNumberFormat="1" applyFont="1" applyFill="1" applyBorder="1" applyAlignment="1">
      <alignment horizontal="center" readingOrder="1"/>
    </xf>
    <xf numFmtId="9" fontId="20" fillId="8" borderId="18" xfId="0" applyNumberFormat="1" applyFont="1" applyFill="1" applyBorder="1" applyAlignment="1">
      <alignment horizontal="center" readingOrder="1"/>
    </xf>
    <xf numFmtId="9" fontId="20" fillId="0" borderId="17" xfId="0" applyNumberFormat="1" applyFont="1" applyBorder="1" applyAlignment="1">
      <alignment horizontal="center"/>
    </xf>
    <xf numFmtId="9" fontId="20" fillId="0" borderId="29" xfId="0" applyNumberFormat="1" applyFont="1" applyBorder="1" applyAlignment="1">
      <alignment horizontal="center"/>
    </xf>
    <xf numFmtId="9" fontId="21" fillId="0" borderId="16" xfId="0" applyNumberFormat="1" applyFont="1" applyBorder="1" applyAlignment="1">
      <alignment horizontal="center" vertical="center"/>
    </xf>
    <xf numFmtId="9" fontId="15" fillId="0" borderId="16" xfId="0" applyNumberFormat="1" applyFont="1" applyBorder="1" applyAlignment="1">
      <alignment horizontal="center" vertical="center" readingOrder="1"/>
    </xf>
    <xf numFmtId="9" fontId="15" fillId="0" borderId="18" xfId="0" applyNumberFormat="1" applyFont="1" applyBorder="1" applyAlignment="1">
      <alignment horizontal="center" vertical="center" readingOrder="1"/>
    </xf>
    <xf numFmtId="9" fontId="15" fillId="0" borderId="16" xfId="0" applyNumberFormat="1" applyFont="1" applyBorder="1" applyAlignment="1">
      <alignment horizontal="center" readingOrder="1"/>
    </xf>
    <xf numFmtId="9" fontId="15" fillId="0" borderId="18" xfId="0" applyNumberFormat="1" applyFont="1" applyBorder="1" applyAlignment="1">
      <alignment horizontal="center" readingOrder="1"/>
    </xf>
    <xf numFmtId="9" fontId="20" fillId="0" borderId="16" xfId="0" applyNumberFormat="1" applyFont="1" applyBorder="1" applyAlignment="1">
      <alignment horizontal="center" readingOrder="1"/>
    </xf>
    <xf numFmtId="9" fontId="20" fillId="0" borderId="18" xfId="0" applyNumberFormat="1" applyFont="1" applyBorder="1" applyAlignment="1">
      <alignment horizontal="center" readingOrder="1"/>
    </xf>
    <xf numFmtId="9" fontId="9" fillId="0" borderId="15" xfId="0" applyNumberFormat="1" applyFont="1" applyBorder="1" applyAlignment="1">
      <alignment horizontal="center" vertical="center"/>
    </xf>
    <xf numFmtId="9" fontId="12" fillId="0" borderId="16" xfId="0" quotePrefix="1" applyNumberFormat="1" applyFont="1" applyBorder="1" applyAlignment="1">
      <alignment horizontal="center" readingOrder="1"/>
    </xf>
    <xf numFmtId="9" fontId="20" fillId="0" borderId="27" xfId="0" applyNumberFormat="1" applyFont="1" applyBorder="1" applyAlignment="1">
      <alignment horizontal="center" readingOrder="1"/>
    </xf>
    <xf numFmtId="9" fontId="14" fillId="0" borderId="16" xfId="0" applyNumberFormat="1" applyFont="1" applyBorder="1" applyAlignment="1">
      <alignment horizontal="center" readingOrder="1"/>
    </xf>
    <xf numFmtId="9" fontId="14" fillId="0" borderId="18" xfId="0" applyNumberFormat="1" applyFont="1" applyBorder="1" applyAlignment="1">
      <alignment horizontal="center" readingOrder="1"/>
    </xf>
    <xf numFmtId="9" fontId="20" fillId="0" borderId="28" xfId="0" applyNumberFormat="1" applyFont="1" applyBorder="1" applyAlignment="1">
      <alignment horizontal="center" readingOrder="1"/>
    </xf>
    <xf numFmtId="9" fontId="20" fillId="0" borderId="19" xfId="0" applyNumberFormat="1" applyFont="1" applyBorder="1" applyAlignment="1">
      <alignment horizontal="center"/>
    </xf>
    <xf numFmtId="9" fontId="12" fillId="0" borderId="20" xfId="0" applyNumberFormat="1" applyFont="1" applyBorder="1" applyAlignment="1">
      <alignment horizontal="center" readingOrder="1"/>
    </xf>
    <xf numFmtId="9" fontId="12" fillId="0" borderId="22" xfId="0" applyNumberFormat="1" applyFont="1" applyBorder="1" applyAlignment="1">
      <alignment horizontal="center" readingOrder="1"/>
    </xf>
    <xf numFmtId="0" fontId="10" fillId="13" borderId="1" xfId="0" applyFont="1" applyFill="1" applyBorder="1" applyAlignment="1">
      <alignment horizontal="left" vertical="center"/>
    </xf>
    <xf numFmtId="0" fontId="10" fillId="13" borderId="1" xfId="0" applyFont="1" applyFill="1" applyBorder="1" applyAlignment="1">
      <alignment horizontal="center" vertical="center"/>
    </xf>
    <xf numFmtId="3" fontId="10" fillId="13" borderId="20" xfId="0" applyNumberFormat="1" applyFont="1" applyFill="1" applyBorder="1" applyAlignment="1">
      <alignment horizontal="center" vertical="center"/>
    </xf>
    <xf numFmtId="3" fontId="10" fillId="13" borderId="2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D055CCB1-C060-4699-9A8D-73C0F43DC803}"/>
    <cellStyle name="Normal 3" xfId="2" xr:uid="{8D3F62FF-340F-48E0-B0AC-02A2815570F0}"/>
  </cellStyles>
  <dxfs count="8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0</xdr:col>
      <xdr:colOff>2333625</xdr:colOff>
      <xdr:row>5</xdr:row>
      <xdr:rowOff>38100</xdr:rowOff>
    </xdr:to>
    <xdr:pic>
      <xdr:nvPicPr>
        <xdr:cNvPr id="1027" name="Imagem 2" descr="Texto&#10;&#10;Descrição gerada automaticamente">
          <a:extLst>
            <a:ext uri="{FF2B5EF4-FFF2-40B4-BE49-F238E27FC236}">
              <a16:creationId xmlns:a16="http://schemas.microsoft.com/office/drawing/2014/main" id="{17D923FD-C1BE-E842-B915-8C891F43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162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2857500</xdr:colOff>
      <xdr:row>0</xdr:row>
      <xdr:rowOff>104775</xdr:rowOff>
    </xdr:from>
    <xdr:to>
      <xdr:col>37</xdr:col>
      <xdr:colOff>1304925</xdr:colOff>
      <xdr:row>5</xdr:row>
      <xdr:rowOff>19050</xdr:rowOff>
    </xdr:to>
    <xdr:pic>
      <xdr:nvPicPr>
        <xdr:cNvPr id="1028" name="Imagem 4">
          <a:extLst>
            <a:ext uri="{FF2B5EF4-FFF2-40B4-BE49-F238E27FC236}">
              <a16:creationId xmlns:a16="http://schemas.microsoft.com/office/drawing/2014/main" id="{B09207D5-8277-CD6B-7B6E-356CEEE6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04775"/>
          <a:ext cx="3562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2943225</xdr:colOff>
      <xdr:row>0</xdr:row>
      <xdr:rowOff>123825</xdr:rowOff>
    </xdr:from>
    <xdr:to>
      <xdr:col>36</xdr:col>
      <xdr:colOff>1028700</xdr:colOff>
      <xdr:row>5</xdr:row>
      <xdr:rowOff>38100</xdr:rowOff>
    </xdr:to>
    <xdr:pic>
      <xdr:nvPicPr>
        <xdr:cNvPr id="2051" name="Imagem 4">
          <a:extLst>
            <a:ext uri="{FF2B5EF4-FFF2-40B4-BE49-F238E27FC236}">
              <a16:creationId xmlns:a16="http://schemas.microsoft.com/office/drawing/2014/main" id="{3CA1517C-6AD1-E528-B2B0-38918ADE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23825"/>
          <a:ext cx="4200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133350</xdr:rowOff>
    </xdr:from>
    <xdr:to>
      <xdr:col>0</xdr:col>
      <xdr:colOff>2628900</xdr:colOff>
      <xdr:row>5</xdr:row>
      <xdr:rowOff>47625</xdr:rowOff>
    </xdr:to>
    <xdr:pic>
      <xdr:nvPicPr>
        <xdr:cNvPr id="2052" name="Imagem 2" descr="Texto&#10;&#10;Descrição gerada automaticamente">
          <a:extLst>
            <a:ext uri="{FF2B5EF4-FFF2-40B4-BE49-F238E27FC236}">
              <a16:creationId xmlns:a16="http://schemas.microsoft.com/office/drawing/2014/main" id="{78902737-A692-8C05-3D77-54D06505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514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2257425</xdr:colOff>
      <xdr:row>0</xdr:row>
      <xdr:rowOff>104775</xdr:rowOff>
    </xdr:from>
    <xdr:to>
      <xdr:col>66</xdr:col>
      <xdr:colOff>1057275</xdr:colOff>
      <xdr:row>5</xdr:row>
      <xdr:rowOff>19050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9FE29E87-CAAC-8B58-4899-5389362A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04775"/>
          <a:ext cx="4191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2343150</xdr:colOff>
      <xdr:row>4</xdr:row>
      <xdr:rowOff>152400</xdr:rowOff>
    </xdr:to>
    <xdr:pic>
      <xdr:nvPicPr>
        <xdr:cNvPr id="3076" name="Imagem 2" descr="Texto&#10;&#10;Descrição gerada automaticamente">
          <a:extLst>
            <a:ext uri="{FF2B5EF4-FFF2-40B4-BE49-F238E27FC236}">
              <a16:creationId xmlns:a16="http://schemas.microsoft.com/office/drawing/2014/main" id="{39B04C90-4BB9-9C60-71A0-85414814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2257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D828-5B63-47B3-B200-0FB87961CA62}">
  <sheetPr>
    <tabColor theme="5" tint="0.39997558519241921"/>
  </sheetPr>
  <dimension ref="A1:AO221"/>
  <sheetViews>
    <sheetView showGridLines="0" defaultGridColor="0" view="pageBreakPreview" colorId="0" zoomScaleNormal="100" zoomScaleSheetLayoutView="100" workbookViewId="0">
      <selection activeCell="A7" sqref="A7:AO210"/>
    </sheetView>
  </sheetViews>
  <sheetFormatPr defaultColWidth="8.7109375" defaultRowHeight="12.75" x14ac:dyDescent="0.25"/>
  <cols>
    <col min="1" max="1" width="56" style="171" bestFit="1" customWidth="1"/>
    <col min="2" max="2" width="8.7109375" style="1" hidden="1" customWidth="1"/>
    <col min="3" max="3" width="12.7109375" style="1" hidden="1" customWidth="1"/>
    <col min="4" max="4" width="10.28515625" style="10" hidden="1" customWidth="1"/>
    <col min="5" max="7" width="12.7109375" style="1" hidden="1" customWidth="1"/>
    <col min="8" max="9" width="12.7109375" style="63" hidden="1" customWidth="1"/>
    <col min="10" max="14" width="12.7109375" style="1" hidden="1" customWidth="1"/>
    <col min="15" max="15" width="12.7109375" style="63" hidden="1" customWidth="1"/>
    <col min="16" max="16" width="6.85546875" style="1" hidden="1" customWidth="1"/>
    <col min="17" max="17" width="20.7109375" style="10" customWidth="1"/>
    <col min="18" max="20" width="8.140625" style="63" hidden="1" customWidth="1"/>
    <col min="21" max="21" width="8.140625" style="1" hidden="1" customWidth="1"/>
    <col min="22" max="23" width="8.140625" style="63" hidden="1" customWidth="1"/>
    <col min="24" max="25" width="8.140625" style="1" hidden="1" customWidth="1"/>
    <col min="26" max="27" width="8.140625" style="63" hidden="1" customWidth="1"/>
    <col min="28" max="29" width="8.140625" style="1" hidden="1" customWidth="1"/>
    <col min="30" max="30" width="18.42578125" style="1" hidden="1" customWidth="1"/>
    <col min="31" max="35" width="20.7109375" style="1" hidden="1" customWidth="1"/>
    <col min="36" max="36" width="20.7109375" style="63" hidden="1" customWidth="1"/>
    <col min="37" max="37" width="20.7109375" style="1" hidden="1" customWidth="1"/>
    <col min="38" max="38" width="20.7109375" style="1" customWidth="1"/>
    <col min="39" max="41" width="20.7109375" style="1" hidden="1" customWidth="1"/>
    <col min="42" max="16384" width="8.7109375" style="1"/>
  </cols>
  <sheetData>
    <row r="1" spans="1:41" x14ac:dyDescent="0.25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</row>
    <row r="2" spans="1:41" x14ac:dyDescent="0.25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</row>
    <row r="3" spans="1:41" x14ac:dyDescent="0.25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</row>
    <row r="4" spans="1:41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</row>
    <row r="5" spans="1:41" x14ac:dyDescent="0.25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</row>
    <row r="6" spans="1:41" x14ac:dyDescent="0.25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</row>
    <row r="7" spans="1:41" ht="15" customHeight="1" x14ac:dyDescent="0.25">
      <c r="A7" s="283" t="s">
        <v>0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</row>
    <row r="8" spans="1:41" ht="15" customHeight="1" x14ac:dyDescent="0.25">
      <c r="A8" s="2" t="s">
        <v>1</v>
      </c>
      <c r="B8" s="283" t="s">
        <v>2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</row>
    <row r="9" spans="1:41" s="3" customFormat="1" ht="6" customHeight="1" x14ac:dyDescent="0.25">
      <c r="B9" s="3">
        <f>COLUMN()</f>
        <v>2</v>
      </c>
      <c r="C9" s="3">
        <f>COLUMN()</f>
        <v>3</v>
      </c>
      <c r="D9" s="4">
        <f>COLUMN()</f>
        <v>4</v>
      </c>
      <c r="E9" s="3">
        <f>COLUMN()</f>
        <v>5</v>
      </c>
      <c r="F9" s="3">
        <f>COLUMN()</f>
        <v>6</v>
      </c>
      <c r="G9" s="3">
        <f>COLUMN()</f>
        <v>7</v>
      </c>
      <c r="H9" s="3">
        <f>COLUMN()</f>
        <v>8</v>
      </c>
      <c r="I9" s="3">
        <f>COLUMN()</f>
        <v>9</v>
      </c>
      <c r="J9" s="3">
        <f>COLUMN()</f>
        <v>10</v>
      </c>
      <c r="K9" s="3">
        <f>COLUMN()</f>
        <v>11</v>
      </c>
      <c r="L9" s="3">
        <f>COLUMN()</f>
        <v>12</v>
      </c>
      <c r="M9" s="3">
        <f>COLUMN()</f>
        <v>13</v>
      </c>
      <c r="N9" s="3">
        <f>COLUMN()</f>
        <v>14</v>
      </c>
      <c r="O9" s="5">
        <f>COLUMN()</f>
        <v>15</v>
      </c>
      <c r="P9" s="3">
        <f>COLUMN()</f>
        <v>16</v>
      </c>
      <c r="Q9" s="4">
        <f>COLUMN()</f>
        <v>17</v>
      </c>
      <c r="R9" s="4">
        <f>COLUMN()</f>
        <v>18</v>
      </c>
      <c r="S9" s="4">
        <f>COLUMN()</f>
        <v>19</v>
      </c>
      <c r="T9" s="4">
        <f>COLUMN()</f>
        <v>20</v>
      </c>
      <c r="U9" s="4">
        <f>COLUMN()</f>
        <v>21</v>
      </c>
      <c r="V9" s="4">
        <f>COLUMN()</f>
        <v>22</v>
      </c>
      <c r="W9" s="4">
        <f>COLUMN()</f>
        <v>23</v>
      </c>
      <c r="X9" s="4">
        <f>COLUMN()</f>
        <v>24</v>
      </c>
      <c r="Y9" s="4">
        <f>COLUMN()</f>
        <v>25</v>
      </c>
      <c r="Z9" s="4">
        <f>COLUMN()</f>
        <v>26</v>
      </c>
      <c r="AA9" s="4">
        <f>COLUMN()</f>
        <v>27</v>
      </c>
      <c r="AB9" s="4">
        <f>COLUMN()</f>
        <v>28</v>
      </c>
      <c r="AC9" s="4">
        <f>COLUMN()</f>
        <v>29</v>
      </c>
      <c r="AD9" s="4">
        <f>COLUMN()</f>
        <v>30</v>
      </c>
      <c r="AE9" s="4">
        <f>COLUMN()</f>
        <v>31</v>
      </c>
      <c r="AF9" s="4">
        <f>COLUMN()</f>
        <v>32</v>
      </c>
      <c r="AG9" s="4">
        <f>COLUMN()</f>
        <v>33</v>
      </c>
      <c r="AH9" s="4">
        <f>COLUMN()</f>
        <v>34</v>
      </c>
      <c r="AI9" s="4">
        <f>COLUMN()</f>
        <v>35</v>
      </c>
      <c r="AJ9" s="6">
        <f>COLUMN()</f>
        <v>36</v>
      </c>
      <c r="AK9" s="4">
        <f>COLUMN()</f>
        <v>37</v>
      </c>
      <c r="AL9" s="4">
        <f>COLUMN()</f>
        <v>38</v>
      </c>
      <c r="AM9" s="4">
        <f>COLUMN()</f>
        <v>39</v>
      </c>
      <c r="AN9" s="4">
        <f>COLUMN()</f>
        <v>40</v>
      </c>
      <c r="AO9" s="4">
        <f>COLUMN()</f>
        <v>41</v>
      </c>
    </row>
    <row r="10" spans="1:41" s="10" customFormat="1" x14ac:dyDescent="0.25">
      <c r="A10" s="7" t="s">
        <v>3</v>
      </c>
      <c r="B10" s="8" t="s">
        <v>4</v>
      </c>
      <c r="C10" s="9">
        <v>44531</v>
      </c>
      <c r="D10" s="8" t="s">
        <v>4</v>
      </c>
      <c r="E10" s="9" t="e">
        <f ca="1">_xll.FIMMÊS(C10,0)+1</f>
        <v>#NAME?</v>
      </c>
      <c r="F10" s="9" t="e">
        <f t="shared" ref="F10:P10" ca="1" si="0">_xll.FIMMÊS(E10,0)+1</f>
        <v>#NAME?</v>
      </c>
      <c r="G10" s="9" t="e">
        <f t="shared" ca="1" si="0"/>
        <v>#NAME?</v>
      </c>
      <c r="H10" s="9" t="e">
        <f t="shared" ca="1" si="0"/>
        <v>#NAME?</v>
      </c>
      <c r="I10" s="9" t="e">
        <f t="shared" ca="1" si="0"/>
        <v>#NAME?</v>
      </c>
      <c r="J10" s="9" t="e">
        <f t="shared" ca="1" si="0"/>
        <v>#NAME?</v>
      </c>
      <c r="K10" s="9" t="e">
        <f t="shared" ca="1" si="0"/>
        <v>#NAME?</v>
      </c>
      <c r="L10" s="9" t="e">
        <f t="shared" ca="1" si="0"/>
        <v>#NAME?</v>
      </c>
      <c r="M10" s="9" t="e">
        <f t="shared" ca="1" si="0"/>
        <v>#NAME?</v>
      </c>
      <c r="N10" s="9" t="e">
        <f t="shared" ca="1" si="0"/>
        <v>#NAME?</v>
      </c>
      <c r="O10" s="9" t="e">
        <f t="shared" ca="1" si="0"/>
        <v>#NAME?</v>
      </c>
      <c r="P10" s="9" t="e">
        <f t="shared" ca="1" si="0"/>
        <v>#NAME?</v>
      </c>
      <c r="Q10" s="8" t="s">
        <v>4</v>
      </c>
      <c r="R10" s="9" t="e">
        <f ca="1">_xll.FIMMÊS(P10,0)+1</f>
        <v>#NAME?</v>
      </c>
      <c r="S10" s="9" t="e">
        <f t="shared" ref="S10:AO10" ca="1" si="1">_xll.FIMMÊS(R10,0)+1</f>
        <v>#NAME?</v>
      </c>
      <c r="T10" s="9" t="e">
        <f t="shared" ca="1" si="1"/>
        <v>#NAME?</v>
      </c>
      <c r="U10" s="9" t="e">
        <f t="shared" ca="1" si="1"/>
        <v>#NAME?</v>
      </c>
      <c r="V10" s="9" t="e">
        <f t="shared" ca="1" si="1"/>
        <v>#NAME?</v>
      </c>
      <c r="W10" s="9" t="e">
        <f t="shared" ca="1" si="1"/>
        <v>#NAME?</v>
      </c>
      <c r="X10" s="9" t="e">
        <f t="shared" ca="1" si="1"/>
        <v>#NAME?</v>
      </c>
      <c r="Y10" s="9" t="e">
        <f t="shared" ca="1" si="1"/>
        <v>#NAME?</v>
      </c>
      <c r="Z10" s="9" t="e">
        <f t="shared" ca="1" si="1"/>
        <v>#NAME?</v>
      </c>
      <c r="AA10" s="9" t="e">
        <f t="shared" ca="1" si="1"/>
        <v>#NAME?</v>
      </c>
      <c r="AB10" s="9" t="e">
        <f t="shared" ca="1" si="1"/>
        <v>#NAME?</v>
      </c>
      <c r="AC10" s="9" t="e">
        <f t="shared" ca="1" si="1"/>
        <v>#NAME?</v>
      </c>
      <c r="AD10" s="9" t="e">
        <f t="shared" ca="1" si="1"/>
        <v>#NAME?</v>
      </c>
      <c r="AE10" s="9" t="e">
        <f t="shared" ca="1" si="1"/>
        <v>#NAME?</v>
      </c>
      <c r="AF10" s="9" t="e">
        <f t="shared" ca="1" si="1"/>
        <v>#NAME?</v>
      </c>
      <c r="AG10" s="9" t="e">
        <f t="shared" ca="1" si="1"/>
        <v>#NAME?</v>
      </c>
      <c r="AH10" s="9" t="e">
        <f t="shared" ca="1" si="1"/>
        <v>#NAME?</v>
      </c>
      <c r="AI10" s="9" t="e">
        <f t="shared" ca="1" si="1"/>
        <v>#NAME?</v>
      </c>
      <c r="AJ10" s="9" t="e">
        <f t="shared" ca="1" si="1"/>
        <v>#NAME?</v>
      </c>
      <c r="AK10" s="9" t="e">
        <f t="shared" ca="1" si="1"/>
        <v>#NAME?</v>
      </c>
      <c r="AL10" s="9" t="e">
        <f t="shared" ca="1" si="1"/>
        <v>#NAME?</v>
      </c>
      <c r="AM10" s="9" t="e">
        <f t="shared" ca="1" si="1"/>
        <v>#NAME?</v>
      </c>
      <c r="AN10" s="9" t="e">
        <f t="shared" ca="1" si="1"/>
        <v>#NAME?</v>
      </c>
      <c r="AO10" s="9" t="e">
        <f t="shared" ca="1" si="1"/>
        <v>#NAME?</v>
      </c>
    </row>
    <row r="11" spans="1:41" x14ac:dyDescent="0.2">
      <c r="A11" s="11" t="s">
        <v>5</v>
      </c>
      <c r="B11" s="12">
        <v>388</v>
      </c>
      <c r="C11" s="13">
        <v>60</v>
      </c>
      <c r="D11" s="12">
        <v>388</v>
      </c>
      <c r="E11" s="13">
        <v>116</v>
      </c>
      <c r="F11" s="13">
        <v>101</v>
      </c>
      <c r="G11" s="13">
        <v>165</v>
      </c>
      <c r="H11" s="13">
        <v>125</v>
      </c>
      <c r="I11" s="13">
        <v>138</v>
      </c>
      <c r="J11" s="13">
        <v>182</v>
      </c>
      <c r="K11" s="13">
        <v>185</v>
      </c>
      <c r="L11" s="13">
        <v>148</v>
      </c>
      <c r="M11" s="14">
        <v>166</v>
      </c>
      <c r="N11" s="13">
        <v>151</v>
      </c>
      <c r="O11" s="13">
        <v>185</v>
      </c>
      <c r="P11" s="13">
        <v>277</v>
      </c>
      <c r="Q11" s="12">
        <v>388</v>
      </c>
      <c r="R11" s="15">
        <v>275</v>
      </c>
      <c r="S11" s="13">
        <v>268</v>
      </c>
      <c r="T11" s="15">
        <v>293</v>
      </c>
      <c r="U11" s="13">
        <v>274</v>
      </c>
      <c r="V11" s="15">
        <v>266</v>
      </c>
      <c r="W11" s="15">
        <v>359</v>
      </c>
      <c r="X11" s="16">
        <v>424</v>
      </c>
      <c r="Y11" s="16">
        <v>395</v>
      </c>
      <c r="Z11" s="16">
        <v>401</v>
      </c>
      <c r="AA11" s="15">
        <v>429</v>
      </c>
      <c r="AB11" s="13">
        <v>373</v>
      </c>
      <c r="AC11" s="16">
        <v>407</v>
      </c>
      <c r="AD11" s="17">
        <v>463</v>
      </c>
      <c r="AE11" s="16">
        <v>500</v>
      </c>
      <c r="AF11" s="16">
        <v>465</v>
      </c>
      <c r="AG11" s="16">
        <v>414</v>
      </c>
      <c r="AH11" s="16">
        <v>446</v>
      </c>
      <c r="AI11" s="16">
        <v>395</v>
      </c>
      <c r="AJ11" s="16">
        <v>421</v>
      </c>
      <c r="AK11" s="16">
        <v>429</v>
      </c>
      <c r="AL11" s="18">
        <v>399</v>
      </c>
      <c r="AM11" s="16"/>
      <c r="AN11" s="16"/>
      <c r="AO11" s="16"/>
    </row>
    <row r="12" spans="1:41" x14ac:dyDescent="0.2">
      <c r="A12" s="11" t="s">
        <v>6</v>
      </c>
      <c r="B12" s="12">
        <v>91</v>
      </c>
      <c r="C12" s="13">
        <v>0</v>
      </c>
      <c r="D12" s="12">
        <v>91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5</v>
      </c>
      <c r="L12" s="13">
        <v>14</v>
      </c>
      <c r="M12" s="14">
        <v>9</v>
      </c>
      <c r="N12" s="13">
        <v>9</v>
      </c>
      <c r="O12" s="13">
        <v>12</v>
      </c>
      <c r="P12" s="13">
        <v>34</v>
      </c>
      <c r="Q12" s="12">
        <v>91</v>
      </c>
      <c r="R12" s="19">
        <v>38</v>
      </c>
      <c r="S12" s="13">
        <v>40</v>
      </c>
      <c r="T12" s="19">
        <v>61</v>
      </c>
      <c r="U12" s="13">
        <v>65</v>
      </c>
      <c r="V12" s="19">
        <v>65</v>
      </c>
      <c r="W12" s="19">
        <v>69</v>
      </c>
      <c r="X12" s="20">
        <v>79</v>
      </c>
      <c r="Y12" s="20">
        <v>88</v>
      </c>
      <c r="Z12" s="20">
        <v>94</v>
      </c>
      <c r="AA12" s="19">
        <v>84</v>
      </c>
      <c r="AB12" s="13">
        <v>91</v>
      </c>
      <c r="AC12" s="20">
        <v>94</v>
      </c>
      <c r="AD12" s="21">
        <v>100</v>
      </c>
      <c r="AE12" s="20">
        <v>94</v>
      </c>
      <c r="AF12" s="20">
        <v>98</v>
      </c>
      <c r="AG12" s="20">
        <v>91</v>
      </c>
      <c r="AH12" s="20">
        <v>86</v>
      </c>
      <c r="AI12" s="20">
        <v>82</v>
      </c>
      <c r="AJ12" s="20">
        <v>85</v>
      </c>
      <c r="AK12" s="20">
        <v>105</v>
      </c>
      <c r="AL12" s="22">
        <v>68</v>
      </c>
      <c r="AM12" s="20"/>
      <c r="AN12" s="20"/>
      <c r="AO12" s="20"/>
    </row>
    <row r="13" spans="1:41" x14ac:dyDescent="0.2">
      <c r="A13" s="11" t="s">
        <v>7</v>
      </c>
      <c r="B13" s="12">
        <v>181</v>
      </c>
      <c r="C13" s="13">
        <v>10</v>
      </c>
      <c r="D13" s="12">
        <v>181</v>
      </c>
      <c r="E13" s="13">
        <v>13</v>
      </c>
      <c r="F13" s="13">
        <v>31</v>
      </c>
      <c r="G13" s="13">
        <v>55</v>
      </c>
      <c r="H13" s="13">
        <v>67</v>
      </c>
      <c r="I13" s="13">
        <v>73</v>
      </c>
      <c r="J13" s="13">
        <v>80</v>
      </c>
      <c r="K13" s="13">
        <v>64</v>
      </c>
      <c r="L13" s="13">
        <v>59</v>
      </c>
      <c r="M13" s="14">
        <v>81</v>
      </c>
      <c r="N13" s="13">
        <v>56</v>
      </c>
      <c r="O13" s="13">
        <v>48</v>
      </c>
      <c r="P13" s="13">
        <v>66</v>
      </c>
      <c r="Q13" s="12">
        <v>181</v>
      </c>
      <c r="R13" s="19">
        <v>68</v>
      </c>
      <c r="S13" s="13">
        <v>113</v>
      </c>
      <c r="T13" s="19">
        <v>159</v>
      </c>
      <c r="U13" s="13">
        <v>114</v>
      </c>
      <c r="V13" s="19">
        <v>98</v>
      </c>
      <c r="W13" s="19">
        <v>73</v>
      </c>
      <c r="X13" s="20">
        <v>99</v>
      </c>
      <c r="Y13" s="20">
        <v>89</v>
      </c>
      <c r="Z13" s="20">
        <v>125</v>
      </c>
      <c r="AA13" s="19">
        <v>172</v>
      </c>
      <c r="AB13" s="13">
        <v>146</v>
      </c>
      <c r="AC13" s="20">
        <v>152</v>
      </c>
      <c r="AD13" s="21">
        <v>155</v>
      </c>
      <c r="AE13" s="20">
        <v>150</v>
      </c>
      <c r="AF13" s="20">
        <v>179</v>
      </c>
      <c r="AG13" s="20">
        <v>189</v>
      </c>
      <c r="AH13" s="20">
        <v>168</v>
      </c>
      <c r="AI13" s="20">
        <v>145</v>
      </c>
      <c r="AJ13" s="20">
        <v>170</v>
      </c>
      <c r="AK13" s="20">
        <v>174</v>
      </c>
      <c r="AL13" s="22">
        <v>170</v>
      </c>
      <c r="AM13" s="20"/>
      <c r="AN13" s="20"/>
      <c r="AO13" s="20"/>
    </row>
    <row r="14" spans="1:41" x14ac:dyDescent="0.2">
      <c r="A14" s="11" t="s">
        <v>8</v>
      </c>
      <c r="B14" s="12">
        <v>213</v>
      </c>
      <c r="C14" s="13">
        <v>83</v>
      </c>
      <c r="D14" s="12">
        <v>213</v>
      </c>
      <c r="E14" s="13">
        <v>99</v>
      </c>
      <c r="F14" s="13">
        <v>145</v>
      </c>
      <c r="G14" s="13">
        <v>230</v>
      </c>
      <c r="H14" s="13">
        <v>234</v>
      </c>
      <c r="I14" s="13">
        <v>239</v>
      </c>
      <c r="J14" s="13">
        <v>188</v>
      </c>
      <c r="K14" s="13">
        <v>230</v>
      </c>
      <c r="L14" s="13">
        <v>254</v>
      </c>
      <c r="M14" s="14">
        <v>225</v>
      </c>
      <c r="N14" s="13">
        <v>190</v>
      </c>
      <c r="O14" s="13">
        <v>233</v>
      </c>
      <c r="P14" s="13">
        <v>251</v>
      </c>
      <c r="Q14" s="12">
        <v>213</v>
      </c>
      <c r="R14" s="19">
        <v>252</v>
      </c>
      <c r="S14" s="13">
        <v>202</v>
      </c>
      <c r="T14" s="19">
        <v>223</v>
      </c>
      <c r="U14" s="13">
        <v>265</v>
      </c>
      <c r="V14" s="19">
        <v>242</v>
      </c>
      <c r="W14" s="19">
        <v>226</v>
      </c>
      <c r="X14" s="20">
        <v>191</v>
      </c>
      <c r="Y14" s="20">
        <v>211</v>
      </c>
      <c r="Z14" s="20">
        <v>184</v>
      </c>
      <c r="AA14" s="19">
        <v>199</v>
      </c>
      <c r="AB14" s="13">
        <v>193</v>
      </c>
      <c r="AC14" s="20">
        <v>238</v>
      </c>
      <c r="AD14" s="21">
        <v>215</v>
      </c>
      <c r="AE14" s="20">
        <v>205</v>
      </c>
      <c r="AF14" s="20">
        <v>212</v>
      </c>
      <c r="AG14" s="20">
        <v>216</v>
      </c>
      <c r="AH14" s="20">
        <v>220</v>
      </c>
      <c r="AI14" s="20">
        <v>233</v>
      </c>
      <c r="AJ14" s="20">
        <v>224</v>
      </c>
      <c r="AK14" s="20">
        <v>243</v>
      </c>
      <c r="AL14" s="22">
        <v>220</v>
      </c>
      <c r="AM14" s="20"/>
      <c r="AN14" s="20"/>
      <c r="AO14" s="20"/>
    </row>
    <row r="15" spans="1:41" x14ac:dyDescent="0.2">
      <c r="A15" s="11" t="s">
        <v>9</v>
      </c>
      <c r="B15" s="12">
        <v>155</v>
      </c>
      <c r="C15" s="13">
        <v>0</v>
      </c>
      <c r="D15" s="12">
        <v>155</v>
      </c>
      <c r="E15" s="13">
        <v>14</v>
      </c>
      <c r="F15" s="13">
        <v>40</v>
      </c>
      <c r="G15" s="13">
        <v>90</v>
      </c>
      <c r="H15" s="13">
        <v>80</v>
      </c>
      <c r="I15" s="13">
        <v>167</v>
      </c>
      <c r="J15" s="13">
        <v>203</v>
      </c>
      <c r="K15" s="13">
        <v>216</v>
      </c>
      <c r="L15" s="13">
        <v>221</v>
      </c>
      <c r="M15" s="14">
        <v>225</v>
      </c>
      <c r="N15" s="13">
        <v>243</v>
      </c>
      <c r="O15" s="13">
        <v>153</v>
      </c>
      <c r="P15" s="13">
        <v>164</v>
      </c>
      <c r="Q15" s="12">
        <v>155</v>
      </c>
      <c r="R15" s="19">
        <v>178</v>
      </c>
      <c r="S15" s="13">
        <v>213</v>
      </c>
      <c r="T15" s="19">
        <v>274</v>
      </c>
      <c r="U15" s="13">
        <v>247</v>
      </c>
      <c r="V15" s="19">
        <v>283</v>
      </c>
      <c r="W15" s="19">
        <v>207</v>
      </c>
      <c r="X15" s="20">
        <v>197</v>
      </c>
      <c r="Y15" s="20">
        <v>232</v>
      </c>
      <c r="Z15" s="20">
        <v>175</v>
      </c>
      <c r="AA15" s="19">
        <v>159</v>
      </c>
      <c r="AB15" s="13">
        <v>156</v>
      </c>
      <c r="AC15" s="20">
        <v>156</v>
      </c>
      <c r="AD15" s="21">
        <v>146</v>
      </c>
      <c r="AE15" s="20">
        <v>179</v>
      </c>
      <c r="AF15" s="20">
        <v>149</v>
      </c>
      <c r="AG15" s="20">
        <v>140</v>
      </c>
      <c r="AH15" s="20">
        <v>173</v>
      </c>
      <c r="AI15" s="20">
        <v>162</v>
      </c>
      <c r="AJ15" s="20">
        <v>142</v>
      </c>
      <c r="AK15" s="20">
        <v>140</v>
      </c>
      <c r="AL15" s="22">
        <v>150</v>
      </c>
      <c r="AM15" s="20"/>
      <c r="AN15" s="20"/>
      <c r="AO15" s="20"/>
    </row>
    <row r="16" spans="1:41" x14ac:dyDescent="0.2">
      <c r="A16" s="11" t="s">
        <v>10</v>
      </c>
      <c r="B16" s="12">
        <v>65</v>
      </c>
      <c r="C16" s="13">
        <v>0</v>
      </c>
      <c r="D16" s="12">
        <v>65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1</v>
      </c>
      <c r="L16" s="13">
        <v>16</v>
      </c>
      <c r="M16" s="14">
        <v>16</v>
      </c>
      <c r="N16" s="13">
        <v>25</v>
      </c>
      <c r="O16" s="13">
        <v>27</v>
      </c>
      <c r="P16" s="13">
        <v>34</v>
      </c>
      <c r="Q16" s="12">
        <v>65</v>
      </c>
      <c r="R16" s="19">
        <v>48</v>
      </c>
      <c r="S16" s="13">
        <v>35</v>
      </c>
      <c r="T16" s="19">
        <v>41</v>
      </c>
      <c r="U16" s="13">
        <v>54</v>
      </c>
      <c r="V16" s="19">
        <v>44</v>
      </c>
      <c r="W16" s="19">
        <v>27</v>
      </c>
      <c r="X16" s="20">
        <v>22</v>
      </c>
      <c r="Y16" s="20">
        <v>67</v>
      </c>
      <c r="Z16" s="20">
        <v>78</v>
      </c>
      <c r="AA16" s="19">
        <v>79</v>
      </c>
      <c r="AB16" s="13">
        <v>80</v>
      </c>
      <c r="AC16" s="20">
        <v>76</v>
      </c>
      <c r="AD16" s="21">
        <v>67</v>
      </c>
      <c r="AE16" s="20">
        <v>66</v>
      </c>
      <c r="AF16" s="20">
        <v>69</v>
      </c>
      <c r="AG16" s="20">
        <v>67</v>
      </c>
      <c r="AH16" s="20">
        <v>66</v>
      </c>
      <c r="AI16" s="20">
        <v>65</v>
      </c>
      <c r="AJ16" s="20">
        <v>72</v>
      </c>
      <c r="AK16" s="20">
        <v>68</v>
      </c>
      <c r="AL16" s="22">
        <v>70</v>
      </c>
      <c r="AM16" s="20"/>
      <c r="AN16" s="20"/>
      <c r="AO16" s="20"/>
    </row>
    <row r="17" spans="1:41" x14ac:dyDescent="0.2">
      <c r="A17" s="11" t="s">
        <v>11</v>
      </c>
      <c r="B17" s="12">
        <v>310</v>
      </c>
      <c r="C17" s="13">
        <v>0</v>
      </c>
      <c r="D17" s="12">
        <v>310</v>
      </c>
      <c r="E17" s="13">
        <v>0</v>
      </c>
      <c r="F17" s="13">
        <v>0</v>
      </c>
      <c r="G17" s="13">
        <v>0</v>
      </c>
      <c r="H17" s="13">
        <v>0</v>
      </c>
      <c r="I17" s="13">
        <v>38</v>
      </c>
      <c r="J17" s="13">
        <v>99</v>
      </c>
      <c r="K17" s="13">
        <v>79</v>
      </c>
      <c r="L17" s="13">
        <v>111</v>
      </c>
      <c r="M17" s="14">
        <v>107</v>
      </c>
      <c r="N17" s="13">
        <v>103</v>
      </c>
      <c r="O17" s="13">
        <v>123</v>
      </c>
      <c r="P17" s="13">
        <v>142</v>
      </c>
      <c r="Q17" s="12">
        <v>310</v>
      </c>
      <c r="R17" s="19">
        <v>137</v>
      </c>
      <c r="S17" s="13">
        <v>158</v>
      </c>
      <c r="T17" s="19">
        <v>151</v>
      </c>
      <c r="U17" s="13">
        <v>168</v>
      </c>
      <c r="V17" s="19">
        <v>181</v>
      </c>
      <c r="W17" s="19">
        <v>164</v>
      </c>
      <c r="X17" s="20">
        <v>171</v>
      </c>
      <c r="Y17" s="20">
        <v>201</v>
      </c>
      <c r="Z17" s="20">
        <v>207</v>
      </c>
      <c r="AA17" s="19">
        <v>230</v>
      </c>
      <c r="AB17" s="13">
        <v>235</v>
      </c>
      <c r="AC17" s="20">
        <v>235</v>
      </c>
      <c r="AD17" s="21">
        <v>225</v>
      </c>
      <c r="AE17" s="20">
        <v>215</v>
      </c>
      <c r="AF17" s="20">
        <v>203</v>
      </c>
      <c r="AG17" s="20">
        <v>217</v>
      </c>
      <c r="AH17" s="20">
        <v>218</v>
      </c>
      <c r="AI17" s="20">
        <v>163</v>
      </c>
      <c r="AJ17" s="20">
        <v>197</v>
      </c>
      <c r="AK17" s="20">
        <v>205</v>
      </c>
      <c r="AL17" s="22">
        <v>192</v>
      </c>
      <c r="AM17" s="20"/>
      <c r="AN17" s="20"/>
      <c r="AO17" s="20"/>
    </row>
    <row r="18" spans="1:41" x14ac:dyDescent="0.2">
      <c r="A18" s="23" t="s">
        <v>12</v>
      </c>
      <c r="B18" s="12">
        <v>8</v>
      </c>
      <c r="C18" s="13">
        <v>0</v>
      </c>
      <c r="D18" s="12">
        <v>8</v>
      </c>
      <c r="E18" s="13">
        <v>10</v>
      </c>
      <c r="F18" s="13">
        <v>16</v>
      </c>
      <c r="G18" s="13">
        <v>18</v>
      </c>
      <c r="H18" s="13">
        <v>14</v>
      </c>
      <c r="I18" s="13">
        <v>14</v>
      </c>
      <c r="J18" s="13">
        <v>9</v>
      </c>
      <c r="K18" s="13">
        <v>9</v>
      </c>
      <c r="L18" s="13">
        <v>14</v>
      </c>
      <c r="M18" s="14">
        <v>11</v>
      </c>
      <c r="N18" s="13">
        <v>13</v>
      </c>
      <c r="O18" s="13">
        <v>14</v>
      </c>
      <c r="P18" s="13">
        <v>21</v>
      </c>
      <c r="Q18" s="12">
        <v>8</v>
      </c>
      <c r="R18" s="19">
        <v>19</v>
      </c>
      <c r="S18" s="13">
        <v>23</v>
      </c>
      <c r="T18" s="19">
        <v>15</v>
      </c>
      <c r="U18" s="13">
        <v>18</v>
      </c>
      <c r="V18" s="19">
        <v>18</v>
      </c>
      <c r="W18" s="19">
        <v>20</v>
      </c>
      <c r="X18" s="20">
        <v>21</v>
      </c>
      <c r="Y18" s="20">
        <v>19</v>
      </c>
      <c r="Z18" s="20">
        <v>25</v>
      </c>
      <c r="AA18" s="19">
        <v>27</v>
      </c>
      <c r="AB18" s="13">
        <v>33</v>
      </c>
      <c r="AC18" s="20">
        <v>21</v>
      </c>
      <c r="AD18" s="21">
        <v>19</v>
      </c>
      <c r="AE18" s="20">
        <v>23</v>
      </c>
      <c r="AF18" s="20">
        <v>17</v>
      </c>
      <c r="AG18" s="20">
        <v>20</v>
      </c>
      <c r="AH18" s="20">
        <v>19</v>
      </c>
      <c r="AI18" s="20">
        <v>13</v>
      </c>
      <c r="AJ18" s="20">
        <v>17</v>
      </c>
      <c r="AK18" s="20">
        <v>19</v>
      </c>
      <c r="AL18" s="22">
        <v>14</v>
      </c>
      <c r="AM18" s="20"/>
      <c r="AN18" s="20"/>
      <c r="AO18" s="20"/>
    </row>
    <row r="19" spans="1:41" x14ac:dyDescent="0.25">
      <c r="A19" s="24" t="s">
        <v>13</v>
      </c>
      <c r="B19" s="25">
        <f t="shared" ref="B19:AO19" si="2">SUM(B11:B18)</f>
        <v>1411</v>
      </c>
      <c r="C19" s="26">
        <f t="shared" si="2"/>
        <v>153</v>
      </c>
      <c r="D19" s="25">
        <f t="shared" si="2"/>
        <v>1411</v>
      </c>
      <c r="E19" s="26">
        <f t="shared" si="2"/>
        <v>252</v>
      </c>
      <c r="F19" s="26">
        <f t="shared" si="2"/>
        <v>333</v>
      </c>
      <c r="G19" s="26">
        <f t="shared" si="2"/>
        <v>558</v>
      </c>
      <c r="H19" s="26">
        <f t="shared" si="2"/>
        <v>520</v>
      </c>
      <c r="I19" s="26">
        <f t="shared" si="2"/>
        <v>669</v>
      </c>
      <c r="J19" s="26">
        <f t="shared" si="2"/>
        <v>761</v>
      </c>
      <c r="K19" s="26">
        <f t="shared" si="2"/>
        <v>789</v>
      </c>
      <c r="L19" s="26">
        <f t="shared" si="2"/>
        <v>837</v>
      </c>
      <c r="M19" s="26">
        <f t="shared" si="2"/>
        <v>840</v>
      </c>
      <c r="N19" s="26">
        <f t="shared" si="2"/>
        <v>790</v>
      </c>
      <c r="O19" s="26">
        <f t="shared" si="2"/>
        <v>795</v>
      </c>
      <c r="P19" s="26">
        <f t="shared" si="2"/>
        <v>989</v>
      </c>
      <c r="Q19" s="25">
        <f>SUM(Q11:Q18)</f>
        <v>1411</v>
      </c>
      <c r="R19" s="26">
        <f t="shared" si="2"/>
        <v>1015</v>
      </c>
      <c r="S19" s="26">
        <f t="shared" si="2"/>
        <v>1052</v>
      </c>
      <c r="T19" s="26">
        <f t="shared" si="2"/>
        <v>1217</v>
      </c>
      <c r="U19" s="26">
        <f t="shared" si="2"/>
        <v>1205</v>
      </c>
      <c r="V19" s="26">
        <f t="shared" si="2"/>
        <v>1197</v>
      </c>
      <c r="W19" s="26">
        <f t="shared" si="2"/>
        <v>1145</v>
      </c>
      <c r="X19" s="26">
        <f t="shared" si="2"/>
        <v>1204</v>
      </c>
      <c r="Y19" s="26">
        <f t="shared" si="2"/>
        <v>1302</v>
      </c>
      <c r="Z19" s="26">
        <f t="shared" si="2"/>
        <v>1289</v>
      </c>
      <c r="AA19" s="26">
        <f t="shared" si="2"/>
        <v>1379</v>
      </c>
      <c r="AB19" s="26">
        <f t="shared" si="2"/>
        <v>1307</v>
      </c>
      <c r="AC19" s="26">
        <f t="shared" si="2"/>
        <v>1379</v>
      </c>
      <c r="AD19" s="26">
        <f t="shared" si="2"/>
        <v>1390</v>
      </c>
      <c r="AE19" s="26">
        <f t="shared" si="2"/>
        <v>1432</v>
      </c>
      <c r="AF19" s="26">
        <f t="shared" si="2"/>
        <v>1392</v>
      </c>
      <c r="AG19" s="26">
        <f t="shared" si="2"/>
        <v>1354</v>
      </c>
      <c r="AH19" s="26">
        <f t="shared" si="2"/>
        <v>1396</v>
      </c>
      <c r="AI19" s="26">
        <f t="shared" si="2"/>
        <v>1258</v>
      </c>
      <c r="AJ19" s="26">
        <f t="shared" si="2"/>
        <v>1328</v>
      </c>
      <c r="AK19" s="26">
        <f t="shared" si="2"/>
        <v>1383</v>
      </c>
      <c r="AL19" s="26">
        <f t="shared" si="2"/>
        <v>1283</v>
      </c>
      <c r="AM19" s="26">
        <f t="shared" si="2"/>
        <v>0</v>
      </c>
      <c r="AN19" s="26">
        <f t="shared" si="2"/>
        <v>0</v>
      </c>
      <c r="AO19" s="26">
        <f t="shared" si="2"/>
        <v>0</v>
      </c>
    </row>
    <row r="20" spans="1:41" s="28" customFormat="1" ht="6" customHeight="1" x14ac:dyDescent="0.25">
      <c r="A20" s="27"/>
      <c r="B20" s="3">
        <f>COLUMN()</f>
        <v>2</v>
      </c>
      <c r="C20" s="3">
        <f>COLUMN()</f>
        <v>3</v>
      </c>
      <c r="D20" s="4">
        <f>COLUMN()</f>
        <v>4</v>
      </c>
      <c r="E20" s="3">
        <f>COLUMN()</f>
        <v>5</v>
      </c>
      <c r="F20" s="3">
        <f>COLUMN()</f>
        <v>6</v>
      </c>
      <c r="G20" s="3">
        <f>COLUMN()</f>
        <v>7</v>
      </c>
      <c r="H20" s="3">
        <f>COLUMN()</f>
        <v>8</v>
      </c>
      <c r="I20" s="3">
        <f>COLUMN()</f>
        <v>9</v>
      </c>
      <c r="J20" s="3">
        <f>COLUMN()</f>
        <v>10</v>
      </c>
      <c r="K20" s="3">
        <f>COLUMN()</f>
        <v>11</v>
      </c>
      <c r="L20" s="3">
        <f>COLUMN()</f>
        <v>12</v>
      </c>
      <c r="M20" s="3">
        <f>COLUMN()</f>
        <v>13</v>
      </c>
      <c r="N20" s="3">
        <f>COLUMN()</f>
        <v>14</v>
      </c>
      <c r="O20" s="5">
        <f>COLUMN()</f>
        <v>15</v>
      </c>
      <c r="P20" s="3">
        <f>COLUMN()</f>
        <v>16</v>
      </c>
      <c r="Q20" s="4">
        <f>COLUMN()</f>
        <v>17</v>
      </c>
      <c r="R20" s="4">
        <f>COLUMN()</f>
        <v>18</v>
      </c>
      <c r="S20" s="4">
        <f>COLUMN()</f>
        <v>19</v>
      </c>
      <c r="T20" s="4">
        <f>COLUMN()</f>
        <v>20</v>
      </c>
      <c r="U20" s="4">
        <f>COLUMN()</f>
        <v>21</v>
      </c>
      <c r="V20" s="4">
        <f>COLUMN()</f>
        <v>22</v>
      </c>
      <c r="W20" s="4">
        <f>COLUMN()</f>
        <v>23</v>
      </c>
      <c r="X20" s="4">
        <f>COLUMN()</f>
        <v>24</v>
      </c>
      <c r="Y20" s="4">
        <f>COLUMN()</f>
        <v>25</v>
      </c>
      <c r="Z20" s="4">
        <f>COLUMN()</f>
        <v>26</v>
      </c>
      <c r="AA20" s="4">
        <f>COLUMN()</f>
        <v>27</v>
      </c>
      <c r="AB20" s="4">
        <f>COLUMN()</f>
        <v>28</v>
      </c>
      <c r="AC20" s="4">
        <f>COLUMN()</f>
        <v>29</v>
      </c>
      <c r="AD20" s="4">
        <f>COLUMN()</f>
        <v>30</v>
      </c>
      <c r="AE20" s="4">
        <f>COLUMN()</f>
        <v>31</v>
      </c>
      <c r="AF20" s="4">
        <f>COLUMN()</f>
        <v>32</v>
      </c>
      <c r="AG20" s="4">
        <f>COLUMN()</f>
        <v>33</v>
      </c>
      <c r="AH20" s="4">
        <f>COLUMN()</f>
        <v>34</v>
      </c>
      <c r="AI20" s="4">
        <f>COLUMN()</f>
        <v>35</v>
      </c>
      <c r="AJ20" s="6">
        <f>COLUMN()</f>
        <v>36</v>
      </c>
      <c r="AK20" s="4">
        <f>COLUMN()</f>
        <v>37</v>
      </c>
      <c r="AL20" s="4">
        <f>COLUMN()</f>
        <v>38</v>
      </c>
      <c r="AM20" s="4">
        <f>COLUMN()</f>
        <v>39</v>
      </c>
      <c r="AN20" s="4">
        <f>COLUMN()</f>
        <v>40</v>
      </c>
      <c r="AO20" s="4">
        <f>COLUMN()</f>
        <v>41</v>
      </c>
    </row>
    <row r="21" spans="1:41" x14ac:dyDescent="0.25">
      <c r="A21" s="29" t="s">
        <v>14</v>
      </c>
      <c r="B21" s="30" t="s">
        <v>4</v>
      </c>
      <c r="C21" s="31">
        <f>$C$10</f>
        <v>44531</v>
      </c>
      <c r="D21" s="30" t="s">
        <v>4</v>
      </c>
      <c r="E21" s="31" t="e">
        <f ca="1">$E$10</f>
        <v>#NAME?</v>
      </c>
      <c r="F21" s="31" t="e">
        <f ca="1">$F$10</f>
        <v>#NAME?</v>
      </c>
      <c r="G21" s="31" t="e">
        <f ca="1">$G$10</f>
        <v>#NAME?</v>
      </c>
      <c r="H21" s="31" t="e">
        <f ca="1">$H$10</f>
        <v>#NAME?</v>
      </c>
      <c r="I21" s="31" t="e">
        <f ca="1">$I$10</f>
        <v>#NAME?</v>
      </c>
      <c r="J21" s="31" t="e">
        <f ca="1">$J$10</f>
        <v>#NAME?</v>
      </c>
      <c r="K21" s="31" t="e">
        <f ca="1">$K$10</f>
        <v>#NAME?</v>
      </c>
      <c r="L21" s="31" t="e">
        <f ca="1">$L$10</f>
        <v>#NAME?</v>
      </c>
      <c r="M21" s="31" t="e">
        <f ca="1">$M$10</f>
        <v>#NAME?</v>
      </c>
      <c r="N21" s="31" t="e">
        <f ca="1">$N$10</f>
        <v>#NAME?</v>
      </c>
      <c r="O21" s="31" t="e">
        <f ca="1">$O$10</f>
        <v>#NAME?</v>
      </c>
      <c r="P21" s="31" t="e">
        <f ca="1">$P$10</f>
        <v>#NAME?</v>
      </c>
      <c r="Q21" s="30" t="s">
        <v>4</v>
      </c>
      <c r="R21" s="31" t="e">
        <f t="shared" ref="R21:AO21" ca="1" si="3">R10</f>
        <v>#NAME?</v>
      </c>
      <c r="S21" s="31" t="e">
        <f t="shared" ca="1" si="3"/>
        <v>#NAME?</v>
      </c>
      <c r="T21" s="31" t="e">
        <f t="shared" ca="1" si="3"/>
        <v>#NAME?</v>
      </c>
      <c r="U21" s="31" t="e">
        <f t="shared" ca="1" si="3"/>
        <v>#NAME?</v>
      </c>
      <c r="V21" s="31" t="e">
        <f t="shared" ca="1" si="3"/>
        <v>#NAME?</v>
      </c>
      <c r="W21" s="31" t="e">
        <f t="shared" ca="1" si="3"/>
        <v>#NAME?</v>
      </c>
      <c r="X21" s="31" t="e">
        <f t="shared" ca="1" si="3"/>
        <v>#NAME?</v>
      </c>
      <c r="Y21" s="31" t="e">
        <f t="shared" ca="1" si="3"/>
        <v>#NAME?</v>
      </c>
      <c r="Z21" s="31" t="e">
        <f t="shared" ca="1" si="3"/>
        <v>#NAME?</v>
      </c>
      <c r="AA21" s="31" t="e">
        <f t="shared" ca="1" si="3"/>
        <v>#NAME?</v>
      </c>
      <c r="AB21" s="31" t="e">
        <f t="shared" ca="1" si="3"/>
        <v>#NAME?</v>
      </c>
      <c r="AC21" s="31" t="e">
        <f t="shared" ca="1" si="3"/>
        <v>#NAME?</v>
      </c>
      <c r="AD21" s="31" t="e">
        <f t="shared" ca="1" si="3"/>
        <v>#NAME?</v>
      </c>
      <c r="AE21" s="31" t="e">
        <f t="shared" ca="1" si="3"/>
        <v>#NAME?</v>
      </c>
      <c r="AF21" s="31" t="e">
        <f t="shared" ca="1" si="3"/>
        <v>#NAME?</v>
      </c>
      <c r="AG21" s="31" t="e">
        <f t="shared" ca="1" si="3"/>
        <v>#NAME?</v>
      </c>
      <c r="AH21" s="31" t="e">
        <f t="shared" ca="1" si="3"/>
        <v>#NAME?</v>
      </c>
      <c r="AI21" s="31" t="e">
        <f t="shared" ca="1" si="3"/>
        <v>#NAME?</v>
      </c>
      <c r="AJ21" s="31" t="e">
        <f t="shared" ca="1" si="3"/>
        <v>#NAME?</v>
      </c>
      <c r="AK21" s="31" t="e">
        <f t="shared" ca="1" si="3"/>
        <v>#NAME?</v>
      </c>
      <c r="AL21" s="31" t="e">
        <f t="shared" ca="1" si="3"/>
        <v>#NAME?</v>
      </c>
      <c r="AM21" s="31" t="e">
        <f t="shared" ca="1" si="3"/>
        <v>#NAME?</v>
      </c>
      <c r="AN21" s="31" t="e">
        <f t="shared" ca="1" si="3"/>
        <v>#NAME?</v>
      </c>
      <c r="AO21" s="31" t="e">
        <f t="shared" ca="1" si="3"/>
        <v>#NAME?</v>
      </c>
    </row>
    <row r="22" spans="1:41" x14ac:dyDescent="0.25">
      <c r="A22" s="32" t="s">
        <v>15</v>
      </c>
      <c r="B22" s="33">
        <v>176</v>
      </c>
      <c r="C22" s="34">
        <v>0</v>
      </c>
      <c r="D22" s="35">
        <v>176</v>
      </c>
      <c r="E22" s="34">
        <v>0</v>
      </c>
      <c r="F22" s="34">
        <v>13</v>
      </c>
      <c r="G22" s="34">
        <v>4</v>
      </c>
      <c r="H22" s="34">
        <v>1</v>
      </c>
      <c r="I22" s="34">
        <v>20</v>
      </c>
      <c r="J22" s="34">
        <v>131</v>
      </c>
      <c r="K22" s="34">
        <v>109</v>
      </c>
      <c r="L22" s="34">
        <v>250</v>
      </c>
      <c r="M22" s="34">
        <v>285</v>
      </c>
      <c r="N22" s="34">
        <v>281</v>
      </c>
      <c r="O22" s="34">
        <v>295</v>
      </c>
      <c r="P22" s="34">
        <v>275</v>
      </c>
      <c r="Q22" s="35">
        <v>176</v>
      </c>
      <c r="R22" s="34">
        <v>246</v>
      </c>
      <c r="S22" s="34">
        <v>201</v>
      </c>
      <c r="T22" s="34">
        <v>188</v>
      </c>
      <c r="U22" s="34">
        <v>126</v>
      </c>
      <c r="V22" s="34">
        <v>164</v>
      </c>
      <c r="W22" s="34">
        <v>110</v>
      </c>
      <c r="X22" s="34">
        <v>216</v>
      </c>
      <c r="Y22" s="34">
        <v>274</v>
      </c>
      <c r="Z22" s="34">
        <v>272</v>
      </c>
      <c r="AA22" s="34">
        <v>284</v>
      </c>
      <c r="AB22" s="34">
        <v>237</v>
      </c>
      <c r="AC22" s="34">
        <v>268</v>
      </c>
      <c r="AD22" s="34">
        <v>290</v>
      </c>
      <c r="AE22" s="34">
        <v>199</v>
      </c>
      <c r="AF22" s="34">
        <v>289</v>
      </c>
      <c r="AG22" s="34">
        <v>308</v>
      </c>
      <c r="AH22" s="34">
        <v>248</v>
      </c>
      <c r="AI22" s="36">
        <v>298</v>
      </c>
      <c r="AJ22" s="34">
        <v>312</v>
      </c>
      <c r="AK22" s="34">
        <v>305</v>
      </c>
      <c r="AL22" s="34">
        <v>325</v>
      </c>
      <c r="AM22" s="34"/>
      <c r="AN22" s="34"/>
      <c r="AO22" s="34"/>
    </row>
    <row r="23" spans="1:41" ht="6" customHeight="1" x14ac:dyDescent="0.25">
      <c r="A23" s="37"/>
      <c r="B23" s="38"/>
      <c r="C23" s="38"/>
      <c r="D23" s="38"/>
      <c r="E23" s="38"/>
      <c r="F23" s="38"/>
      <c r="G23" s="38"/>
      <c r="H23" s="39"/>
      <c r="I23" s="39"/>
      <c r="J23" s="38"/>
      <c r="K23" s="38"/>
      <c r="L23" s="38"/>
      <c r="M23" s="38"/>
      <c r="N23" s="38"/>
      <c r="O23" s="39"/>
      <c r="P23" s="38"/>
      <c r="Q23" s="38"/>
      <c r="R23" s="39"/>
      <c r="S23" s="39"/>
      <c r="T23" s="39"/>
      <c r="U23" s="38"/>
      <c r="V23" s="39"/>
      <c r="W23" s="39"/>
      <c r="X23" s="38"/>
      <c r="Y23" s="38"/>
      <c r="Z23" s="39"/>
      <c r="AA23" s="39"/>
      <c r="AB23" s="38"/>
      <c r="AC23" s="38"/>
      <c r="AD23" s="38"/>
      <c r="AE23" s="38"/>
      <c r="AF23" s="38"/>
      <c r="AG23" s="38"/>
      <c r="AH23" s="38"/>
      <c r="AI23" s="38"/>
      <c r="AJ23" s="39"/>
      <c r="AK23" s="38"/>
      <c r="AL23" s="38"/>
      <c r="AM23" s="38"/>
      <c r="AN23" s="38"/>
      <c r="AO23" s="38"/>
    </row>
    <row r="24" spans="1:41" x14ac:dyDescent="0.25">
      <c r="A24" s="40" t="s">
        <v>16</v>
      </c>
      <c r="B24" s="30" t="s">
        <v>4</v>
      </c>
      <c r="C24" s="31">
        <f>$C$10</f>
        <v>44531</v>
      </c>
      <c r="D24" s="30" t="s">
        <v>4</v>
      </c>
      <c r="E24" s="31" t="e">
        <f ca="1">$E$10</f>
        <v>#NAME?</v>
      </c>
      <c r="F24" s="31" t="e">
        <f ca="1">$F$10</f>
        <v>#NAME?</v>
      </c>
      <c r="G24" s="31" t="e">
        <f ca="1">$G$10</f>
        <v>#NAME?</v>
      </c>
      <c r="H24" s="31" t="e">
        <f ca="1">$H$10</f>
        <v>#NAME?</v>
      </c>
      <c r="I24" s="31" t="e">
        <f ca="1">$I$10</f>
        <v>#NAME?</v>
      </c>
      <c r="J24" s="31" t="e">
        <f ca="1">$J$10</f>
        <v>#NAME?</v>
      </c>
      <c r="K24" s="31" t="e">
        <f ca="1">$K$10</f>
        <v>#NAME?</v>
      </c>
      <c r="L24" s="31" t="e">
        <f ca="1">$L$10</f>
        <v>#NAME?</v>
      </c>
      <c r="M24" s="31" t="e">
        <f ca="1">$M$10</f>
        <v>#NAME?</v>
      </c>
      <c r="N24" s="31" t="e">
        <f ca="1">$N$10</f>
        <v>#NAME?</v>
      </c>
      <c r="O24" s="31" t="e">
        <f ca="1">$O$10</f>
        <v>#NAME?</v>
      </c>
      <c r="P24" s="31" t="e">
        <f ca="1">$P$10</f>
        <v>#NAME?</v>
      </c>
      <c r="Q24" s="30" t="s">
        <v>4</v>
      </c>
      <c r="R24" s="31" t="e">
        <f t="shared" ref="R24:AO24" ca="1" si="4">R10</f>
        <v>#NAME?</v>
      </c>
      <c r="S24" s="31" t="e">
        <f t="shared" ca="1" si="4"/>
        <v>#NAME?</v>
      </c>
      <c r="T24" s="31" t="e">
        <f t="shared" ca="1" si="4"/>
        <v>#NAME?</v>
      </c>
      <c r="U24" s="31" t="e">
        <f t="shared" ca="1" si="4"/>
        <v>#NAME?</v>
      </c>
      <c r="V24" s="31" t="e">
        <f t="shared" ca="1" si="4"/>
        <v>#NAME?</v>
      </c>
      <c r="W24" s="31" t="e">
        <f t="shared" ca="1" si="4"/>
        <v>#NAME?</v>
      </c>
      <c r="X24" s="31" t="e">
        <f t="shared" ca="1" si="4"/>
        <v>#NAME?</v>
      </c>
      <c r="Y24" s="31" t="e">
        <f t="shared" ca="1" si="4"/>
        <v>#NAME?</v>
      </c>
      <c r="Z24" s="31" t="e">
        <f t="shared" ca="1" si="4"/>
        <v>#NAME?</v>
      </c>
      <c r="AA24" s="31" t="e">
        <f t="shared" ca="1" si="4"/>
        <v>#NAME?</v>
      </c>
      <c r="AB24" s="31" t="e">
        <f t="shared" ca="1" si="4"/>
        <v>#NAME?</v>
      </c>
      <c r="AC24" s="31" t="e">
        <f t="shared" ca="1" si="4"/>
        <v>#NAME?</v>
      </c>
      <c r="AD24" s="31" t="e">
        <f t="shared" ca="1" si="4"/>
        <v>#NAME?</v>
      </c>
      <c r="AE24" s="31" t="e">
        <f t="shared" ca="1" si="4"/>
        <v>#NAME?</v>
      </c>
      <c r="AF24" s="31" t="e">
        <f t="shared" ca="1" si="4"/>
        <v>#NAME?</v>
      </c>
      <c r="AG24" s="31" t="e">
        <f t="shared" ca="1" si="4"/>
        <v>#NAME?</v>
      </c>
      <c r="AH24" s="31" t="e">
        <f t="shared" ca="1" si="4"/>
        <v>#NAME?</v>
      </c>
      <c r="AI24" s="31" t="e">
        <f t="shared" ca="1" si="4"/>
        <v>#NAME?</v>
      </c>
      <c r="AJ24" s="31" t="e">
        <f t="shared" ca="1" si="4"/>
        <v>#NAME?</v>
      </c>
      <c r="AK24" s="31" t="e">
        <f t="shared" ca="1" si="4"/>
        <v>#NAME?</v>
      </c>
      <c r="AL24" s="31" t="e">
        <f t="shared" ca="1" si="4"/>
        <v>#NAME?</v>
      </c>
      <c r="AM24" s="31" t="e">
        <f t="shared" ca="1" si="4"/>
        <v>#NAME?</v>
      </c>
      <c r="AN24" s="31" t="e">
        <f t="shared" ca="1" si="4"/>
        <v>#NAME?</v>
      </c>
      <c r="AO24" s="31" t="e">
        <f t="shared" ca="1" si="4"/>
        <v>#NAME?</v>
      </c>
    </row>
    <row r="25" spans="1:41" x14ac:dyDescent="0.2">
      <c r="A25" s="41" t="s">
        <v>17</v>
      </c>
      <c r="B25" s="42">
        <v>2000</v>
      </c>
      <c r="C25" s="43">
        <v>141</v>
      </c>
      <c r="D25" s="44">
        <v>2000</v>
      </c>
      <c r="E25" s="43">
        <v>513</v>
      </c>
      <c r="F25" s="33">
        <v>1175</v>
      </c>
      <c r="G25" s="33">
        <f>G138</f>
        <v>1197</v>
      </c>
      <c r="H25" s="33">
        <f>H138</f>
        <v>1026</v>
      </c>
      <c r="I25" s="33">
        <f>I138</f>
        <v>1553</v>
      </c>
      <c r="J25" s="33">
        <v>1658</v>
      </c>
      <c r="K25" s="33">
        <v>1762</v>
      </c>
      <c r="L25" s="33">
        <v>2014</v>
      </c>
      <c r="M25" s="33">
        <v>1854</v>
      </c>
      <c r="N25" s="33">
        <v>1965</v>
      </c>
      <c r="O25" s="33">
        <f>O138-O27</f>
        <v>1949</v>
      </c>
      <c r="P25" s="45">
        <v>1998</v>
      </c>
      <c r="Q25" s="44">
        <v>2000</v>
      </c>
      <c r="R25" s="46">
        <f t="shared" ref="R25:AC25" si="5">R138-R27</f>
        <v>2155</v>
      </c>
      <c r="S25" s="33">
        <f t="shared" si="5"/>
        <v>1972</v>
      </c>
      <c r="T25" s="33">
        <f t="shared" si="5"/>
        <v>2458</v>
      </c>
      <c r="U25" s="33">
        <f t="shared" si="5"/>
        <v>1915</v>
      </c>
      <c r="V25" s="33">
        <f t="shared" si="5"/>
        <v>2062</v>
      </c>
      <c r="W25" s="33">
        <f t="shared" si="5"/>
        <v>2082</v>
      </c>
      <c r="X25" s="33">
        <f t="shared" si="5"/>
        <v>1962</v>
      </c>
      <c r="Y25" s="33">
        <f t="shared" si="5"/>
        <v>2258</v>
      </c>
      <c r="Z25" s="33">
        <f t="shared" si="5"/>
        <v>1966</v>
      </c>
      <c r="AA25" s="33">
        <f t="shared" si="5"/>
        <v>2138</v>
      </c>
      <c r="AB25" s="33">
        <f t="shared" si="5"/>
        <v>1963</v>
      </c>
      <c r="AC25" s="33">
        <f t="shared" si="5"/>
        <v>1913</v>
      </c>
      <c r="AD25" s="47">
        <v>2340</v>
      </c>
      <c r="AE25" s="45">
        <v>2280</v>
      </c>
      <c r="AF25" s="33">
        <v>2135</v>
      </c>
      <c r="AG25" s="45">
        <v>2218</v>
      </c>
      <c r="AH25" s="45">
        <v>2214</v>
      </c>
      <c r="AI25" s="45">
        <v>2115</v>
      </c>
      <c r="AJ25" s="45">
        <v>2207</v>
      </c>
      <c r="AK25" s="33">
        <v>2224</v>
      </c>
      <c r="AL25" s="48">
        <v>2194</v>
      </c>
      <c r="AM25" s="33"/>
      <c r="AN25" s="33"/>
      <c r="AO25" s="33"/>
    </row>
    <row r="26" spans="1:41" x14ac:dyDescent="0.2">
      <c r="A26" s="41" t="s">
        <v>18</v>
      </c>
      <c r="B26" s="42">
        <v>2000</v>
      </c>
      <c r="C26" s="43">
        <v>83</v>
      </c>
      <c r="D26" s="44">
        <v>2000</v>
      </c>
      <c r="E26" s="43">
        <v>467</v>
      </c>
      <c r="F26" s="33">
        <v>1048</v>
      </c>
      <c r="G26" s="33">
        <f>G152</f>
        <v>1532</v>
      </c>
      <c r="H26" s="33">
        <f>H152</f>
        <v>1660</v>
      </c>
      <c r="I26" s="33">
        <f>I152</f>
        <v>2750</v>
      </c>
      <c r="J26" s="33">
        <v>2503</v>
      </c>
      <c r="K26" s="33">
        <v>2585</v>
      </c>
      <c r="L26" s="33">
        <v>2692</v>
      </c>
      <c r="M26" s="33">
        <f>M152</f>
        <v>2390</v>
      </c>
      <c r="N26" s="33">
        <v>2776</v>
      </c>
      <c r="O26" s="33">
        <f>O152</f>
        <v>2573</v>
      </c>
      <c r="P26" s="49">
        <v>2914</v>
      </c>
      <c r="Q26" s="44">
        <v>2000</v>
      </c>
      <c r="R26" s="46">
        <f t="shared" ref="R26:AC26" si="6">R152</f>
        <v>2836</v>
      </c>
      <c r="S26" s="33">
        <f t="shared" si="6"/>
        <v>2535</v>
      </c>
      <c r="T26" s="33">
        <f t="shared" si="6"/>
        <v>3067</v>
      </c>
      <c r="U26" s="33">
        <f t="shared" si="6"/>
        <v>2652</v>
      </c>
      <c r="V26" s="33">
        <f t="shared" si="6"/>
        <v>3336</v>
      </c>
      <c r="W26" s="33">
        <f t="shared" si="6"/>
        <v>3438</v>
      </c>
      <c r="X26" s="33">
        <f t="shared" si="6"/>
        <v>3176</v>
      </c>
      <c r="Y26" s="33">
        <f t="shared" si="6"/>
        <v>3704</v>
      </c>
      <c r="Z26" s="33">
        <f t="shared" si="6"/>
        <v>3254</v>
      </c>
      <c r="AA26" s="33">
        <f t="shared" si="6"/>
        <v>4181</v>
      </c>
      <c r="AB26" s="33">
        <f t="shared" si="6"/>
        <v>3406</v>
      </c>
      <c r="AC26" s="33">
        <f t="shared" si="6"/>
        <v>3396</v>
      </c>
      <c r="AD26" s="50">
        <v>4105</v>
      </c>
      <c r="AE26" s="49">
        <v>3692</v>
      </c>
      <c r="AF26" s="33">
        <v>3488</v>
      </c>
      <c r="AG26" s="49">
        <v>3889</v>
      </c>
      <c r="AH26" s="49">
        <v>3874</v>
      </c>
      <c r="AI26" s="49">
        <v>3838</v>
      </c>
      <c r="AJ26" s="45">
        <v>3988</v>
      </c>
      <c r="AK26" s="33">
        <v>3999</v>
      </c>
      <c r="AL26" s="51">
        <v>3896</v>
      </c>
      <c r="AM26" s="33"/>
      <c r="AN26" s="33"/>
      <c r="AO26" s="33"/>
    </row>
    <row r="27" spans="1:41" x14ac:dyDescent="0.2">
      <c r="A27" s="32" t="s">
        <v>19</v>
      </c>
      <c r="B27" s="33">
        <v>528</v>
      </c>
      <c r="C27" s="43">
        <v>0</v>
      </c>
      <c r="D27" s="35">
        <v>528</v>
      </c>
      <c r="E27" s="4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29</v>
      </c>
      <c r="K27" s="33">
        <v>141</v>
      </c>
      <c r="L27" s="33">
        <v>201</v>
      </c>
      <c r="M27" s="33">
        <v>229</v>
      </c>
      <c r="N27" s="33">
        <v>583</v>
      </c>
      <c r="O27" s="33">
        <v>478</v>
      </c>
      <c r="P27" s="52">
        <v>586</v>
      </c>
      <c r="Q27" s="35">
        <v>528</v>
      </c>
      <c r="R27" s="46">
        <v>570</v>
      </c>
      <c r="S27" s="33">
        <v>561</v>
      </c>
      <c r="T27" s="33">
        <v>833</v>
      </c>
      <c r="U27" s="33">
        <v>638</v>
      </c>
      <c r="V27" s="33">
        <v>860</v>
      </c>
      <c r="W27" s="33">
        <v>792</v>
      </c>
      <c r="X27" s="33">
        <v>950</v>
      </c>
      <c r="Y27" s="33">
        <v>1144</v>
      </c>
      <c r="Z27" s="33">
        <v>937</v>
      </c>
      <c r="AA27" s="33">
        <v>1551</v>
      </c>
      <c r="AB27" s="33">
        <v>1219</v>
      </c>
      <c r="AC27" s="33">
        <v>1137</v>
      </c>
      <c r="AD27" s="50">
        <v>1360</v>
      </c>
      <c r="AE27" s="49">
        <v>1175</v>
      </c>
      <c r="AF27" s="33">
        <v>1285</v>
      </c>
      <c r="AG27" s="49">
        <v>1446</v>
      </c>
      <c r="AH27" s="49">
        <v>1406</v>
      </c>
      <c r="AI27" s="49">
        <v>1274</v>
      </c>
      <c r="AJ27" s="45">
        <v>1390</v>
      </c>
      <c r="AK27" s="33">
        <v>1557</v>
      </c>
      <c r="AL27" s="51">
        <v>1478</v>
      </c>
      <c r="AM27" s="33"/>
      <c r="AN27" s="33"/>
      <c r="AO27" s="33"/>
    </row>
    <row r="28" spans="1:41" x14ac:dyDescent="0.25">
      <c r="A28" s="53" t="s">
        <v>13</v>
      </c>
      <c r="B28" s="54">
        <f t="shared" ref="B28:AO28" si="7">SUM(B25:B27)</f>
        <v>4528</v>
      </c>
      <c r="C28" s="55">
        <f t="shared" si="7"/>
        <v>224</v>
      </c>
      <c r="D28" s="54">
        <f t="shared" si="7"/>
        <v>4528</v>
      </c>
      <c r="E28" s="55">
        <f t="shared" si="7"/>
        <v>980</v>
      </c>
      <c r="F28" s="55">
        <f t="shared" si="7"/>
        <v>2223</v>
      </c>
      <c r="G28" s="55">
        <f t="shared" si="7"/>
        <v>2729</v>
      </c>
      <c r="H28" s="55">
        <f t="shared" si="7"/>
        <v>2686</v>
      </c>
      <c r="I28" s="55">
        <f t="shared" si="7"/>
        <v>4303</v>
      </c>
      <c r="J28" s="55">
        <f t="shared" si="7"/>
        <v>4190</v>
      </c>
      <c r="K28" s="55">
        <f t="shared" si="7"/>
        <v>4488</v>
      </c>
      <c r="L28" s="55">
        <f t="shared" si="7"/>
        <v>4907</v>
      </c>
      <c r="M28" s="55">
        <f t="shared" si="7"/>
        <v>4473</v>
      </c>
      <c r="N28" s="55">
        <f t="shared" si="7"/>
        <v>5324</v>
      </c>
      <c r="O28" s="55">
        <f t="shared" si="7"/>
        <v>5000</v>
      </c>
      <c r="P28" s="55">
        <f t="shared" si="7"/>
        <v>5498</v>
      </c>
      <c r="Q28" s="54">
        <f>SUM(Q25:Q27)</f>
        <v>4528</v>
      </c>
      <c r="R28" s="55">
        <f t="shared" si="7"/>
        <v>5561</v>
      </c>
      <c r="S28" s="55">
        <f t="shared" si="7"/>
        <v>5068</v>
      </c>
      <c r="T28" s="55">
        <f t="shared" si="7"/>
        <v>6358</v>
      </c>
      <c r="U28" s="55">
        <f t="shared" si="7"/>
        <v>5205</v>
      </c>
      <c r="V28" s="55">
        <f t="shared" si="7"/>
        <v>6258</v>
      </c>
      <c r="W28" s="55">
        <f t="shared" si="7"/>
        <v>6312</v>
      </c>
      <c r="X28" s="55">
        <f t="shared" si="7"/>
        <v>6088</v>
      </c>
      <c r="Y28" s="55">
        <f t="shared" si="7"/>
        <v>7106</v>
      </c>
      <c r="Z28" s="55">
        <f t="shared" si="7"/>
        <v>6157</v>
      </c>
      <c r="AA28" s="55">
        <f t="shared" si="7"/>
        <v>7870</v>
      </c>
      <c r="AB28" s="55">
        <f t="shared" si="7"/>
        <v>6588</v>
      </c>
      <c r="AC28" s="55">
        <f t="shared" si="7"/>
        <v>6446</v>
      </c>
      <c r="AD28" s="55">
        <f t="shared" si="7"/>
        <v>7805</v>
      </c>
      <c r="AE28" s="55">
        <f t="shared" si="7"/>
        <v>7147</v>
      </c>
      <c r="AF28" s="55">
        <f t="shared" si="7"/>
        <v>6908</v>
      </c>
      <c r="AG28" s="55">
        <f t="shared" si="7"/>
        <v>7553</v>
      </c>
      <c r="AH28" s="55">
        <f t="shared" si="7"/>
        <v>7494</v>
      </c>
      <c r="AI28" s="55">
        <f t="shared" si="7"/>
        <v>7227</v>
      </c>
      <c r="AJ28" s="55">
        <f t="shared" si="7"/>
        <v>7585</v>
      </c>
      <c r="AK28" s="55">
        <f t="shared" si="7"/>
        <v>7780</v>
      </c>
      <c r="AL28" s="55">
        <f t="shared" si="7"/>
        <v>7568</v>
      </c>
      <c r="AM28" s="55">
        <f t="shared" si="7"/>
        <v>0</v>
      </c>
      <c r="AN28" s="55">
        <f t="shared" si="7"/>
        <v>0</v>
      </c>
      <c r="AO28" s="55">
        <f t="shared" si="7"/>
        <v>0</v>
      </c>
    </row>
    <row r="29" spans="1:41" ht="11.25" customHeight="1" x14ac:dyDescent="0.25">
      <c r="A29" s="37"/>
      <c r="B29" s="38"/>
      <c r="C29" s="38"/>
      <c r="D29" s="38"/>
      <c r="E29" s="38"/>
      <c r="F29" s="38"/>
      <c r="G29" s="38"/>
      <c r="H29" s="39"/>
      <c r="I29" s="39"/>
      <c r="J29" s="38"/>
      <c r="K29" s="38"/>
      <c r="L29" s="38"/>
      <c r="M29" s="38"/>
      <c r="N29" s="38"/>
      <c r="O29" s="39"/>
      <c r="P29" s="38"/>
      <c r="Q29" s="38"/>
      <c r="R29" s="39"/>
      <c r="S29" s="39"/>
      <c r="T29" s="39"/>
      <c r="U29" s="38"/>
      <c r="V29" s="39"/>
      <c r="W29" s="39"/>
      <c r="X29" s="38"/>
      <c r="Y29" s="38"/>
      <c r="Z29" s="39"/>
      <c r="AA29" s="39"/>
      <c r="AB29" s="38"/>
      <c r="AC29" s="38"/>
      <c r="AD29" s="38"/>
      <c r="AE29" s="38"/>
      <c r="AF29" s="38"/>
      <c r="AG29" s="38"/>
      <c r="AH29" s="38"/>
      <c r="AI29" s="38"/>
      <c r="AJ29" s="39"/>
      <c r="AK29" s="38"/>
      <c r="AL29" s="38"/>
      <c r="AM29" s="38"/>
      <c r="AN29" s="38"/>
      <c r="AO29" s="38"/>
    </row>
    <row r="30" spans="1:41" x14ac:dyDescent="0.25">
      <c r="A30" s="29" t="s">
        <v>20</v>
      </c>
      <c r="B30" s="56" t="s">
        <v>4</v>
      </c>
      <c r="C30" s="31">
        <f>$C$10</f>
        <v>44531</v>
      </c>
      <c r="D30" s="56" t="s">
        <v>4</v>
      </c>
      <c r="E30" s="31" t="e">
        <f ca="1">$E$10</f>
        <v>#NAME?</v>
      </c>
      <c r="F30" s="31" t="e">
        <f ca="1">$F$10</f>
        <v>#NAME?</v>
      </c>
      <c r="G30" s="31" t="e">
        <f ca="1">$G$10</f>
        <v>#NAME?</v>
      </c>
      <c r="H30" s="31" t="e">
        <f ca="1">$H$10</f>
        <v>#NAME?</v>
      </c>
      <c r="I30" s="31" t="e">
        <f ca="1">$I$10</f>
        <v>#NAME?</v>
      </c>
      <c r="J30" s="31" t="e">
        <f ca="1">$J$10</f>
        <v>#NAME?</v>
      </c>
      <c r="K30" s="31" t="e">
        <f ca="1">$K$10</f>
        <v>#NAME?</v>
      </c>
      <c r="L30" s="31" t="e">
        <f ca="1">$L$10</f>
        <v>#NAME?</v>
      </c>
      <c r="M30" s="31" t="e">
        <f ca="1">$M$10</f>
        <v>#NAME?</v>
      </c>
      <c r="N30" s="31" t="e">
        <f ca="1">$N$10</f>
        <v>#NAME?</v>
      </c>
      <c r="O30" s="31" t="e">
        <f ca="1">$O$10</f>
        <v>#NAME?</v>
      </c>
      <c r="P30" s="31" t="e">
        <f ca="1">$P$10</f>
        <v>#NAME?</v>
      </c>
      <c r="Q30" s="56" t="s">
        <v>4</v>
      </c>
      <c r="R30" s="31" t="e">
        <f t="shared" ref="R30:AO30" ca="1" si="8">R10</f>
        <v>#NAME?</v>
      </c>
      <c r="S30" s="31" t="e">
        <f t="shared" ca="1" si="8"/>
        <v>#NAME?</v>
      </c>
      <c r="T30" s="31" t="e">
        <f t="shared" ca="1" si="8"/>
        <v>#NAME?</v>
      </c>
      <c r="U30" s="31" t="e">
        <f t="shared" ca="1" si="8"/>
        <v>#NAME?</v>
      </c>
      <c r="V30" s="31" t="e">
        <f t="shared" ca="1" si="8"/>
        <v>#NAME?</v>
      </c>
      <c r="W30" s="31" t="e">
        <f t="shared" ca="1" si="8"/>
        <v>#NAME?</v>
      </c>
      <c r="X30" s="31" t="e">
        <f t="shared" ca="1" si="8"/>
        <v>#NAME?</v>
      </c>
      <c r="Y30" s="31" t="e">
        <f t="shared" ca="1" si="8"/>
        <v>#NAME?</v>
      </c>
      <c r="Z30" s="31" t="e">
        <f t="shared" ca="1" si="8"/>
        <v>#NAME?</v>
      </c>
      <c r="AA30" s="31" t="e">
        <f t="shared" ca="1" si="8"/>
        <v>#NAME?</v>
      </c>
      <c r="AB30" s="31" t="e">
        <f t="shared" ca="1" si="8"/>
        <v>#NAME?</v>
      </c>
      <c r="AC30" s="31" t="e">
        <f t="shared" ca="1" si="8"/>
        <v>#NAME?</v>
      </c>
      <c r="AD30" s="31" t="e">
        <f t="shared" ca="1" si="8"/>
        <v>#NAME?</v>
      </c>
      <c r="AE30" s="31" t="e">
        <f t="shared" ca="1" si="8"/>
        <v>#NAME?</v>
      </c>
      <c r="AF30" s="31" t="e">
        <f t="shared" ca="1" si="8"/>
        <v>#NAME?</v>
      </c>
      <c r="AG30" s="31" t="e">
        <f t="shared" ca="1" si="8"/>
        <v>#NAME?</v>
      </c>
      <c r="AH30" s="31" t="e">
        <f t="shared" ca="1" si="8"/>
        <v>#NAME?</v>
      </c>
      <c r="AI30" s="31" t="e">
        <f t="shared" ca="1" si="8"/>
        <v>#NAME?</v>
      </c>
      <c r="AJ30" s="31" t="e">
        <f t="shared" ca="1" si="8"/>
        <v>#NAME?</v>
      </c>
      <c r="AK30" s="31" t="e">
        <f t="shared" ca="1" si="8"/>
        <v>#NAME?</v>
      </c>
      <c r="AL30" s="31" t="e">
        <f t="shared" ca="1" si="8"/>
        <v>#NAME?</v>
      </c>
      <c r="AM30" s="31" t="e">
        <f t="shared" ca="1" si="8"/>
        <v>#NAME?</v>
      </c>
      <c r="AN30" s="31" t="e">
        <f t="shared" ca="1" si="8"/>
        <v>#NAME?</v>
      </c>
      <c r="AO30" s="31" t="e">
        <f t="shared" ca="1" si="8"/>
        <v>#NAME?</v>
      </c>
    </row>
    <row r="31" spans="1:41" ht="15" x14ac:dyDescent="0.2">
      <c r="A31" s="32" t="s">
        <v>21</v>
      </c>
      <c r="B31" s="33">
        <v>192</v>
      </c>
      <c r="C31" s="43">
        <v>10</v>
      </c>
      <c r="D31" s="35">
        <v>192</v>
      </c>
      <c r="E31" s="43">
        <v>78</v>
      </c>
      <c r="F31" s="43">
        <v>1486</v>
      </c>
      <c r="G31" s="33">
        <v>1648</v>
      </c>
      <c r="H31" s="33">
        <v>1571</v>
      </c>
      <c r="I31" s="45">
        <v>3426</v>
      </c>
      <c r="J31" s="33">
        <v>2023</v>
      </c>
      <c r="K31" s="33">
        <v>1915</v>
      </c>
      <c r="L31" s="33">
        <v>2187</v>
      </c>
      <c r="M31" s="45">
        <v>2199</v>
      </c>
      <c r="N31" s="45">
        <v>2308</v>
      </c>
      <c r="O31" s="33">
        <v>2300</v>
      </c>
      <c r="P31" s="45">
        <v>1950</v>
      </c>
      <c r="Q31" s="35">
        <v>192</v>
      </c>
      <c r="R31" s="57">
        <v>2598</v>
      </c>
      <c r="S31" s="45">
        <v>1819</v>
      </c>
      <c r="T31" s="33">
        <v>2387</v>
      </c>
      <c r="U31" s="45">
        <v>2157</v>
      </c>
      <c r="V31" s="45">
        <v>2761</v>
      </c>
      <c r="W31" s="33">
        <v>2108</v>
      </c>
      <c r="X31" s="33">
        <v>2569</v>
      </c>
      <c r="Y31" s="45">
        <v>3258</v>
      </c>
      <c r="Z31" s="45">
        <v>3074</v>
      </c>
      <c r="AA31" s="33">
        <v>3642</v>
      </c>
      <c r="AB31" s="33">
        <v>4340</v>
      </c>
      <c r="AC31" s="45">
        <v>2516</v>
      </c>
      <c r="AD31" s="58">
        <v>2639</v>
      </c>
      <c r="AE31" s="45">
        <v>3042</v>
      </c>
      <c r="AF31" s="45">
        <v>3131</v>
      </c>
      <c r="AG31" s="45">
        <v>2266</v>
      </c>
      <c r="AH31" s="45">
        <v>3209</v>
      </c>
      <c r="AI31" s="45">
        <v>3811</v>
      </c>
      <c r="AJ31" s="45">
        <v>4119</v>
      </c>
      <c r="AK31" s="45">
        <v>3727</v>
      </c>
      <c r="AL31" s="48">
        <v>4099</v>
      </c>
      <c r="AM31" s="45"/>
      <c r="AN31" s="45"/>
      <c r="AO31" s="45"/>
    </row>
    <row r="32" spans="1:41" x14ac:dyDescent="0.2">
      <c r="A32" s="32" t="s">
        <v>22</v>
      </c>
      <c r="B32" s="33">
        <v>100</v>
      </c>
      <c r="C32" s="59">
        <v>0</v>
      </c>
      <c r="D32" s="35">
        <v>100</v>
      </c>
      <c r="E32" s="59">
        <v>3</v>
      </c>
      <c r="F32" s="59">
        <v>21</v>
      </c>
      <c r="G32" s="34">
        <v>25</v>
      </c>
      <c r="H32" s="34">
        <v>18</v>
      </c>
      <c r="I32" s="52">
        <v>32</v>
      </c>
      <c r="J32" s="33">
        <v>33</v>
      </c>
      <c r="K32" s="33">
        <v>27</v>
      </c>
      <c r="L32" s="33">
        <v>10</v>
      </c>
      <c r="M32" s="52">
        <v>6</v>
      </c>
      <c r="N32" s="52">
        <v>6</v>
      </c>
      <c r="O32" s="33">
        <v>22</v>
      </c>
      <c r="P32" s="52">
        <v>21</v>
      </c>
      <c r="Q32" s="35">
        <v>100</v>
      </c>
      <c r="R32" s="57">
        <v>17</v>
      </c>
      <c r="S32" s="45">
        <v>26</v>
      </c>
      <c r="T32" s="45">
        <v>13</v>
      </c>
      <c r="U32" s="52">
        <v>16</v>
      </c>
      <c r="V32" s="45">
        <v>51</v>
      </c>
      <c r="W32" s="60">
        <v>51</v>
      </c>
      <c r="X32" s="33">
        <v>78</v>
      </c>
      <c r="Y32" s="52">
        <v>103</v>
      </c>
      <c r="Z32" s="52">
        <v>100</v>
      </c>
      <c r="AA32" s="45">
        <v>102</v>
      </c>
      <c r="AB32" s="61">
        <v>98</v>
      </c>
      <c r="AC32" s="52">
        <v>98</v>
      </c>
      <c r="AD32" s="52">
        <v>99</v>
      </c>
      <c r="AE32" s="52">
        <v>91</v>
      </c>
      <c r="AF32" s="52">
        <v>90</v>
      </c>
      <c r="AG32" s="52">
        <v>91</v>
      </c>
      <c r="AH32" s="52">
        <v>94</v>
      </c>
      <c r="AI32" s="52">
        <v>90</v>
      </c>
      <c r="AJ32" s="52">
        <v>91</v>
      </c>
      <c r="AK32" s="52">
        <v>90</v>
      </c>
      <c r="AL32" s="62">
        <v>91</v>
      </c>
      <c r="AM32" s="52"/>
      <c r="AN32" s="52"/>
      <c r="AO32" s="52"/>
    </row>
    <row r="33" spans="1:41" s="10" customFormat="1" x14ac:dyDescent="0.2">
      <c r="A33" s="32" t="s">
        <v>23</v>
      </c>
      <c r="B33" s="33">
        <v>60</v>
      </c>
      <c r="C33" s="59">
        <v>0</v>
      </c>
      <c r="D33" s="35">
        <v>60</v>
      </c>
      <c r="E33" s="59">
        <v>0</v>
      </c>
      <c r="F33" s="59">
        <v>0</v>
      </c>
      <c r="G33" s="34">
        <v>0</v>
      </c>
      <c r="H33" s="34">
        <v>0</v>
      </c>
      <c r="I33" s="52">
        <v>0</v>
      </c>
      <c r="J33" s="33">
        <v>0</v>
      </c>
      <c r="K33" s="33">
        <v>0</v>
      </c>
      <c r="L33" s="33">
        <v>0</v>
      </c>
      <c r="M33" s="52">
        <v>0</v>
      </c>
      <c r="N33" s="52">
        <v>0</v>
      </c>
      <c r="O33" s="33">
        <v>0</v>
      </c>
      <c r="P33" s="52">
        <v>0</v>
      </c>
      <c r="Q33" s="35">
        <v>60</v>
      </c>
      <c r="R33" s="57">
        <v>0</v>
      </c>
      <c r="S33" s="45">
        <v>0</v>
      </c>
      <c r="T33" s="45">
        <v>0</v>
      </c>
      <c r="U33" s="52">
        <v>0</v>
      </c>
      <c r="V33" s="45">
        <v>0</v>
      </c>
      <c r="W33" s="60">
        <v>0</v>
      </c>
      <c r="X33" s="33">
        <v>0</v>
      </c>
      <c r="Y33" s="52">
        <v>0</v>
      </c>
      <c r="Z33" s="52">
        <v>0</v>
      </c>
      <c r="AA33" s="45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62">
        <v>0</v>
      </c>
      <c r="AM33" s="52"/>
      <c r="AN33" s="52"/>
      <c r="AO33" s="52"/>
    </row>
    <row r="34" spans="1:41" x14ac:dyDescent="0.2">
      <c r="A34" s="32" t="s">
        <v>24</v>
      </c>
      <c r="B34" s="33">
        <v>60</v>
      </c>
      <c r="C34" s="43">
        <v>0</v>
      </c>
      <c r="D34" s="35">
        <v>60</v>
      </c>
      <c r="E34" s="43">
        <v>20</v>
      </c>
      <c r="F34" s="43">
        <v>22</v>
      </c>
      <c r="G34" s="33">
        <v>42</v>
      </c>
      <c r="H34" s="33">
        <v>31</v>
      </c>
      <c r="I34" s="52">
        <v>33</v>
      </c>
      <c r="J34" s="33">
        <v>29</v>
      </c>
      <c r="K34" s="33">
        <v>24</v>
      </c>
      <c r="L34" s="33">
        <v>35</v>
      </c>
      <c r="M34" s="52">
        <v>18</v>
      </c>
      <c r="N34" s="52">
        <v>41</v>
      </c>
      <c r="O34" s="33">
        <v>37</v>
      </c>
      <c r="P34" s="52">
        <v>60</v>
      </c>
      <c r="Q34" s="35">
        <v>60</v>
      </c>
      <c r="R34" s="57">
        <v>60</v>
      </c>
      <c r="S34" s="45">
        <v>70</v>
      </c>
      <c r="T34" s="45">
        <v>65</v>
      </c>
      <c r="U34" s="52">
        <v>81</v>
      </c>
      <c r="V34" s="45">
        <v>79</v>
      </c>
      <c r="W34" s="60">
        <v>70</v>
      </c>
      <c r="X34" s="33">
        <v>68</v>
      </c>
      <c r="Y34" s="52">
        <v>63</v>
      </c>
      <c r="Z34" s="52">
        <v>75</v>
      </c>
      <c r="AA34" s="45">
        <v>63</v>
      </c>
      <c r="AB34" s="52">
        <v>61</v>
      </c>
      <c r="AC34" s="52">
        <v>67</v>
      </c>
      <c r="AD34" s="52">
        <v>63</v>
      </c>
      <c r="AE34" s="52">
        <v>57</v>
      </c>
      <c r="AF34" s="52">
        <v>65</v>
      </c>
      <c r="AG34" s="52">
        <v>84</v>
      </c>
      <c r="AH34" s="52">
        <v>55</v>
      </c>
      <c r="AI34" s="52">
        <v>55</v>
      </c>
      <c r="AJ34" s="52">
        <v>56</v>
      </c>
      <c r="AK34" s="52">
        <v>56</v>
      </c>
      <c r="AL34" s="62">
        <v>60</v>
      </c>
      <c r="AM34" s="52"/>
      <c r="AN34" s="52"/>
      <c r="AO34" s="52"/>
    </row>
    <row r="35" spans="1:41" x14ac:dyDescent="0.2">
      <c r="A35" s="32" t="s">
        <v>25</v>
      </c>
      <c r="B35" s="33">
        <v>200</v>
      </c>
      <c r="C35" s="59">
        <v>6</v>
      </c>
      <c r="D35" s="35">
        <v>200</v>
      </c>
      <c r="E35" s="59">
        <v>81</v>
      </c>
      <c r="F35" s="59">
        <v>88</v>
      </c>
      <c r="G35" s="34">
        <v>93</v>
      </c>
      <c r="H35" s="34">
        <v>46</v>
      </c>
      <c r="I35" s="52">
        <v>78</v>
      </c>
      <c r="J35" s="33">
        <v>69</v>
      </c>
      <c r="K35" s="33">
        <v>38</v>
      </c>
      <c r="L35" s="33">
        <v>113</v>
      </c>
      <c r="M35" s="52">
        <v>90</v>
      </c>
      <c r="N35" s="52">
        <v>132</v>
      </c>
      <c r="O35" s="33">
        <v>137</v>
      </c>
      <c r="P35" s="52">
        <v>177</v>
      </c>
      <c r="Q35" s="35">
        <v>200</v>
      </c>
      <c r="R35" s="57">
        <v>159</v>
      </c>
      <c r="S35" s="45">
        <v>154</v>
      </c>
      <c r="T35" s="45">
        <v>75</v>
      </c>
      <c r="U35" s="52">
        <v>93</v>
      </c>
      <c r="V35" s="45">
        <v>156</v>
      </c>
      <c r="W35" s="60">
        <v>204</v>
      </c>
      <c r="X35" s="33">
        <v>200</v>
      </c>
      <c r="Y35" s="52">
        <v>193</v>
      </c>
      <c r="Z35" s="52">
        <v>206</v>
      </c>
      <c r="AA35" s="45">
        <v>208</v>
      </c>
      <c r="AB35" s="52">
        <v>200</v>
      </c>
      <c r="AC35" s="52">
        <v>181</v>
      </c>
      <c r="AD35" s="52">
        <v>204</v>
      </c>
      <c r="AE35" s="52">
        <v>198</v>
      </c>
      <c r="AF35" s="52">
        <v>180</v>
      </c>
      <c r="AG35" s="52">
        <v>182</v>
      </c>
      <c r="AH35" s="52">
        <v>181</v>
      </c>
      <c r="AI35" s="52">
        <v>180</v>
      </c>
      <c r="AJ35" s="52">
        <v>186</v>
      </c>
      <c r="AK35" s="52">
        <v>180</v>
      </c>
      <c r="AL35" s="62">
        <v>182</v>
      </c>
      <c r="AM35" s="52"/>
      <c r="AN35" s="52"/>
      <c r="AO35" s="52"/>
    </row>
    <row r="36" spans="1:41" x14ac:dyDescent="0.2">
      <c r="A36" s="32" t="s">
        <v>26</v>
      </c>
      <c r="B36" s="33">
        <v>600</v>
      </c>
      <c r="C36" s="59">
        <v>8</v>
      </c>
      <c r="D36" s="35">
        <v>600</v>
      </c>
      <c r="E36" s="59">
        <v>42</v>
      </c>
      <c r="F36" s="59">
        <v>153</v>
      </c>
      <c r="G36" s="34">
        <v>171</v>
      </c>
      <c r="H36" s="34">
        <v>112</v>
      </c>
      <c r="I36" s="52">
        <v>339</v>
      </c>
      <c r="J36" s="33">
        <v>142</v>
      </c>
      <c r="K36" s="33">
        <v>147</v>
      </c>
      <c r="L36" s="33">
        <v>157</v>
      </c>
      <c r="M36" s="52">
        <v>161</v>
      </c>
      <c r="N36" s="52">
        <v>337</v>
      </c>
      <c r="O36" s="33">
        <v>122</v>
      </c>
      <c r="P36" s="52">
        <v>91</v>
      </c>
      <c r="Q36" s="35">
        <v>600</v>
      </c>
      <c r="R36" s="57">
        <v>124</v>
      </c>
      <c r="S36" s="45">
        <v>67</v>
      </c>
      <c r="T36" s="45">
        <v>96</v>
      </c>
      <c r="U36" s="52">
        <v>113</v>
      </c>
      <c r="V36" s="45">
        <v>198</v>
      </c>
      <c r="W36" s="60">
        <v>191</v>
      </c>
      <c r="X36" s="33">
        <v>144</v>
      </c>
      <c r="Y36" s="52">
        <v>207</v>
      </c>
      <c r="Z36" s="52">
        <v>229</v>
      </c>
      <c r="AA36" s="45">
        <v>190</v>
      </c>
      <c r="AB36" s="52">
        <v>164</v>
      </c>
      <c r="AC36" s="52">
        <v>128</v>
      </c>
      <c r="AD36" s="52">
        <v>156</v>
      </c>
      <c r="AE36" s="52">
        <v>177</v>
      </c>
      <c r="AF36" s="52">
        <v>204</v>
      </c>
      <c r="AG36" s="52">
        <v>205</v>
      </c>
      <c r="AH36" s="52">
        <v>220</v>
      </c>
      <c r="AI36" s="52">
        <v>207</v>
      </c>
      <c r="AJ36" s="52">
        <v>192</v>
      </c>
      <c r="AK36" s="52">
        <v>185</v>
      </c>
      <c r="AL36" s="62">
        <v>195</v>
      </c>
      <c r="AM36" s="52"/>
      <c r="AN36" s="52"/>
      <c r="AO36" s="52"/>
    </row>
    <row r="37" spans="1:41" x14ac:dyDescent="0.2">
      <c r="A37" s="32" t="s">
        <v>27</v>
      </c>
      <c r="B37" s="33">
        <v>40</v>
      </c>
      <c r="C37" s="43">
        <v>0</v>
      </c>
      <c r="D37" s="35">
        <v>40</v>
      </c>
      <c r="E37" s="43">
        <v>0</v>
      </c>
      <c r="F37" s="43">
        <v>0</v>
      </c>
      <c r="G37" s="33">
        <v>2</v>
      </c>
      <c r="H37" s="33">
        <v>4</v>
      </c>
      <c r="I37" s="52">
        <v>0</v>
      </c>
      <c r="J37" s="33">
        <v>3</v>
      </c>
      <c r="K37" s="33">
        <v>0</v>
      </c>
      <c r="L37" s="33">
        <v>0</v>
      </c>
      <c r="M37" s="52">
        <v>0</v>
      </c>
      <c r="N37" s="52">
        <v>2</v>
      </c>
      <c r="O37" s="33">
        <v>4</v>
      </c>
      <c r="P37" s="52">
        <v>4</v>
      </c>
      <c r="Q37" s="35">
        <v>40</v>
      </c>
      <c r="R37" s="57">
        <v>4</v>
      </c>
      <c r="S37" s="45">
        <v>11</v>
      </c>
      <c r="T37" s="45">
        <v>4</v>
      </c>
      <c r="U37" s="52">
        <v>4</v>
      </c>
      <c r="V37" s="45">
        <v>1</v>
      </c>
      <c r="W37" s="60">
        <v>4</v>
      </c>
      <c r="X37" s="33">
        <v>4</v>
      </c>
      <c r="Y37" s="52">
        <v>8</v>
      </c>
      <c r="Z37" s="52">
        <v>15</v>
      </c>
      <c r="AA37" s="45">
        <v>12</v>
      </c>
      <c r="AB37" s="52">
        <v>24</v>
      </c>
      <c r="AC37" s="52">
        <v>22</v>
      </c>
      <c r="AD37" s="52">
        <v>36</v>
      </c>
      <c r="AE37" s="52">
        <v>39</v>
      </c>
      <c r="AF37" s="52">
        <v>36</v>
      </c>
      <c r="AG37" s="52">
        <v>36</v>
      </c>
      <c r="AH37" s="52">
        <v>36</v>
      </c>
      <c r="AI37" s="52">
        <v>36</v>
      </c>
      <c r="AJ37" s="52">
        <v>36</v>
      </c>
      <c r="AK37" s="52">
        <v>36</v>
      </c>
      <c r="AL37" s="62">
        <v>36</v>
      </c>
      <c r="AM37" s="52"/>
      <c r="AN37" s="52"/>
      <c r="AO37" s="52"/>
    </row>
    <row r="38" spans="1:41" x14ac:dyDescent="0.2">
      <c r="A38" s="32" t="s">
        <v>28</v>
      </c>
      <c r="B38" s="33">
        <v>100</v>
      </c>
      <c r="C38" s="59">
        <v>1</v>
      </c>
      <c r="D38" s="35">
        <v>100</v>
      </c>
      <c r="E38" s="59">
        <v>36</v>
      </c>
      <c r="F38" s="59">
        <v>54</v>
      </c>
      <c r="G38" s="34">
        <v>71</v>
      </c>
      <c r="H38" s="34">
        <v>70</v>
      </c>
      <c r="I38" s="52">
        <v>69</v>
      </c>
      <c r="J38" s="33">
        <v>61</v>
      </c>
      <c r="K38" s="33">
        <v>33</v>
      </c>
      <c r="L38" s="33">
        <v>69</v>
      </c>
      <c r="M38" s="52">
        <v>72</v>
      </c>
      <c r="N38" s="52">
        <v>74</v>
      </c>
      <c r="O38" s="33">
        <v>101</v>
      </c>
      <c r="P38" s="52">
        <v>111</v>
      </c>
      <c r="Q38" s="35">
        <v>100</v>
      </c>
      <c r="R38" s="57">
        <v>90</v>
      </c>
      <c r="S38" s="45">
        <v>91</v>
      </c>
      <c r="T38" s="45">
        <v>107</v>
      </c>
      <c r="U38" s="52">
        <v>101</v>
      </c>
      <c r="V38" s="45">
        <v>111</v>
      </c>
      <c r="W38" s="60">
        <v>124</v>
      </c>
      <c r="X38" s="33">
        <v>123</v>
      </c>
      <c r="Y38" s="52">
        <v>127</v>
      </c>
      <c r="Z38" s="52">
        <v>110</v>
      </c>
      <c r="AA38" s="45">
        <v>106</v>
      </c>
      <c r="AB38" s="52">
        <v>105</v>
      </c>
      <c r="AC38" s="52">
        <v>94</v>
      </c>
      <c r="AD38" s="52">
        <v>100</v>
      </c>
      <c r="AE38" s="52">
        <v>98</v>
      </c>
      <c r="AF38" s="52">
        <v>105</v>
      </c>
      <c r="AG38" s="52">
        <v>95</v>
      </c>
      <c r="AH38" s="52">
        <v>92</v>
      </c>
      <c r="AI38" s="52">
        <v>90</v>
      </c>
      <c r="AJ38" s="52">
        <v>90</v>
      </c>
      <c r="AK38" s="52">
        <v>92</v>
      </c>
      <c r="AL38" s="62">
        <v>90</v>
      </c>
      <c r="AM38" s="52"/>
      <c r="AN38" s="52"/>
      <c r="AO38" s="52"/>
    </row>
    <row r="39" spans="1:41" x14ac:dyDescent="0.2">
      <c r="A39" s="32" t="s">
        <v>29</v>
      </c>
      <c r="B39" s="33">
        <v>100</v>
      </c>
      <c r="C39" s="59">
        <v>0</v>
      </c>
      <c r="D39" s="35">
        <v>100</v>
      </c>
      <c r="E39" s="59">
        <v>0</v>
      </c>
      <c r="F39" s="59">
        <v>0</v>
      </c>
      <c r="G39" s="34">
        <v>0</v>
      </c>
      <c r="H39" s="34">
        <v>0</v>
      </c>
      <c r="I39" s="52">
        <v>0</v>
      </c>
      <c r="J39" s="33">
        <v>0</v>
      </c>
      <c r="K39" s="33">
        <v>0</v>
      </c>
      <c r="L39" s="33">
        <v>0</v>
      </c>
      <c r="M39" s="52">
        <v>0</v>
      </c>
      <c r="N39" s="52">
        <v>0</v>
      </c>
      <c r="O39" s="33">
        <v>0</v>
      </c>
      <c r="P39" s="52">
        <v>0</v>
      </c>
      <c r="Q39" s="35">
        <v>100</v>
      </c>
      <c r="R39" s="57">
        <v>0</v>
      </c>
      <c r="S39" s="45">
        <v>0</v>
      </c>
      <c r="T39" s="45">
        <v>0</v>
      </c>
      <c r="U39" s="52">
        <v>0</v>
      </c>
      <c r="V39" s="45">
        <v>0</v>
      </c>
      <c r="W39" s="60">
        <v>0</v>
      </c>
      <c r="X39" s="33">
        <v>0</v>
      </c>
      <c r="Y39" s="52">
        <v>0</v>
      </c>
      <c r="Z39" s="52">
        <v>0</v>
      </c>
      <c r="AA39" s="45">
        <v>0</v>
      </c>
      <c r="AB39" s="52">
        <v>3</v>
      </c>
      <c r="AC39" s="52">
        <v>2</v>
      </c>
      <c r="AD39" s="52">
        <v>8</v>
      </c>
      <c r="AE39" s="52">
        <v>2</v>
      </c>
      <c r="AF39" s="52">
        <v>6</v>
      </c>
      <c r="AG39" s="52">
        <v>1</v>
      </c>
      <c r="AH39" s="52">
        <v>2</v>
      </c>
      <c r="AI39" s="52">
        <v>1</v>
      </c>
      <c r="AJ39" s="52">
        <v>1</v>
      </c>
      <c r="AK39" s="52">
        <v>4</v>
      </c>
      <c r="AL39" s="62">
        <v>0</v>
      </c>
      <c r="AM39" s="52"/>
      <c r="AN39" s="52"/>
      <c r="AO39" s="52"/>
    </row>
    <row r="40" spans="1:41" x14ac:dyDescent="0.2">
      <c r="A40" s="32" t="s">
        <v>30</v>
      </c>
      <c r="B40" s="33">
        <v>100</v>
      </c>
      <c r="C40" s="43">
        <v>0</v>
      </c>
      <c r="D40" s="35">
        <v>100</v>
      </c>
      <c r="E40" s="43">
        <v>0</v>
      </c>
      <c r="F40" s="43">
        <v>0</v>
      </c>
      <c r="G40" s="33">
        <v>0</v>
      </c>
      <c r="H40" s="33">
        <v>0</v>
      </c>
      <c r="I40" s="52">
        <v>0</v>
      </c>
      <c r="J40" s="33">
        <v>0</v>
      </c>
      <c r="K40" s="33">
        <v>0</v>
      </c>
      <c r="L40" s="33">
        <v>0</v>
      </c>
      <c r="M40" s="52">
        <v>0</v>
      </c>
      <c r="N40" s="52">
        <v>0</v>
      </c>
      <c r="O40" s="33">
        <v>0</v>
      </c>
      <c r="P40" s="52">
        <v>0</v>
      </c>
      <c r="Q40" s="35">
        <v>100</v>
      </c>
      <c r="R40" s="57">
        <v>0</v>
      </c>
      <c r="S40" s="45">
        <v>0</v>
      </c>
      <c r="T40" s="45">
        <v>0</v>
      </c>
      <c r="U40" s="52">
        <v>0</v>
      </c>
      <c r="V40" s="45">
        <v>0</v>
      </c>
      <c r="W40" s="60">
        <v>0</v>
      </c>
      <c r="X40" s="33">
        <v>0</v>
      </c>
      <c r="Y40" s="52">
        <v>0</v>
      </c>
      <c r="Z40" s="52">
        <v>0</v>
      </c>
      <c r="AA40" s="45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52">
        <v>0</v>
      </c>
      <c r="AK40" s="52">
        <v>0</v>
      </c>
      <c r="AL40" s="62">
        <v>0</v>
      </c>
      <c r="AM40" s="52"/>
      <c r="AN40" s="52"/>
      <c r="AO40" s="52"/>
    </row>
    <row r="41" spans="1:41" x14ac:dyDescent="0.2">
      <c r="A41" s="32" t="s">
        <v>31</v>
      </c>
      <c r="B41" s="33">
        <v>20</v>
      </c>
      <c r="C41" s="59">
        <v>0</v>
      </c>
      <c r="D41" s="35">
        <v>20</v>
      </c>
      <c r="E41" s="59">
        <v>3</v>
      </c>
      <c r="F41" s="59">
        <v>7</v>
      </c>
      <c r="G41" s="34">
        <v>17</v>
      </c>
      <c r="H41" s="34">
        <v>5</v>
      </c>
      <c r="I41" s="52">
        <v>6</v>
      </c>
      <c r="J41" s="33">
        <v>19</v>
      </c>
      <c r="K41" s="33">
        <v>22</v>
      </c>
      <c r="L41" s="33">
        <v>31</v>
      </c>
      <c r="M41" s="52">
        <v>32</v>
      </c>
      <c r="N41" s="52">
        <v>25</v>
      </c>
      <c r="O41" s="33">
        <v>31</v>
      </c>
      <c r="P41" s="52">
        <v>27</v>
      </c>
      <c r="Q41" s="35">
        <v>20</v>
      </c>
      <c r="R41" s="57">
        <v>24</v>
      </c>
      <c r="S41" s="45">
        <v>22</v>
      </c>
      <c r="T41" s="45">
        <v>20</v>
      </c>
      <c r="U41" s="52">
        <v>21</v>
      </c>
      <c r="V41" s="45">
        <v>21</v>
      </c>
      <c r="W41" s="60">
        <v>23</v>
      </c>
      <c r="X41" s="33">
        <v>31</v>
      </c>
      <c r="Y41" s="52">
        <v>22</v>
      </c>
      <c r="Z41" s="52">
        <v>22</v>
      </c>
      <c r="AA41" s="45">
        <v>25</v>
      </c>
      <c r="AB41" s="52">
        <v>24</v>
      </c>
      <c r="AC41" s="52">
        <v>20</v>
      </c>
      <c r="AD41" s="52">
        <v>21</v>
      </c>
      <c r="AE41" s="52">
        <v>23</v>
      </c>
      <c r="AF41" s="52">
        <v>20</v>
      </c>
      <c r="AG41" s="52">
        <v>26</v>
      </c>
      <c r="AH41" s="52">
        <v>25</v>
      </c>
      <c r="AI41" s="52">
        <v>20</v>
      </c>
      <c r="AJ41" s="52">
        <v>22</v>
      </c>
      <c r="AK41" s="52">
        <v>20</v>
      </c>
      <c r="AL41" s="62">
        <v>19</v>
      </c>
      <c r="AM41" s="52"/>
      <c r="AN41" s="52"/>
      <c r="AO41" s="52"/>
    </row>
    <row r="42" spans="1:41" s="10" customFormat="1" x14ac:dyDescent="0.2">
      <c r="A42" s="32" t="s">
        <v>32</v>
      </c>
      <c r="B42" s="33">
        <v>20</v>
      </c>
      <c r="C42" s="59">
        <v>0</v>
      </c>
      <c r="D42" s="35">
        <v>20</v>
      </c>
      <c r="E42" s="59">
        <v>3</v>
      </c>
      <c r="F42" s="59">
        <v>6</v>
      </c>
      <c r="G42" s="34">
        <v>10</v>
      </c>
      <c r="H42" s="34">
        <v>12</v>
      </c>
      <c r="I42" s="52">
        <v>13</v>
      </c>
      <c r="J42" s="33">
        <v>18</v>
      </c>
      <c r="K42" s="33">
        <v>5</v>
      </c>
      <c r="L42" s="33">
        <v>24</v>
      </c>
      <c r="M42" s="52">
        <v>21</v>
      </c>
      <c r="N42" s="52">
        <v>31</v>
      </c>
      <c r="O42" s="33">
        <v>32</v>
      </c>
      <c r="P42" s="52">
        <v>33</v>
      </c>
      <c r="Q42" s="35">
        <v>20</v>
      </c>
      <c r="R42" s="57">
        <v>25</v>
      </c>
      <c r="S42" s="45">
        <v>15</v>
      </c>
      <c r="T42" s="45">
        <v>15</v>
      </c>
      <c r="U42" s="52">
        <v>11</v>
      </c>
      <c r="V42" s="45">
        <v>19</v>
      </c>
      <c r="W42" s="60">
        <v>19</v>
      </c>
      <c r="X42" s="33">
        <v>20</v>
      </c>
      <c r="Y42" s="52">
        <v>19</v>
      </c>
      <c r="Z42" s="52">
        <v>21</v>
      </c>
      <c r="AA42" s="45">
        <v>21</v>
      </c>
      <c r="AB42" s="52">
        <v>20</v>
      </c>
      <c r="AC42" s="52">
        <v>20</v>
      </c>
      <c r="AD42" s="52">
        <v>20</v>
      </c>
      <c r="AE42" s="52">
        <v>22</v>
      </c>
      <c r="AF42" s="52">
        <v>20</v>
      </c>
      <c r="AG42" s="52">
        <v>27</v>
      </c>
      <c r="AH42" s="52">
        <v>25</v>
      </c>
      <c r="AI42" s="52">
        <v>25</v>
      </c>
      <c r="AJ42" s="52">
        <v>24</v>
      </c>
      <c r="AK42" s="52">
        <v>20</v>
      </c>
      <c r="AL42" s="62">
        <v>18</v>
      </c>
      <c r="AM42" s="52"/>
      <c r="AN42" s="52"/>
      <c r="AO42" s="52"/>
    </row>
    <row r="43" spans="1:41" x14ac:dyDescent="0.2">
      <c r="A43" s="32" t="s">
        <v>33</v>
      </c>
      <c r="B43" s="33">
        <v>660</v>
      </c>
      <c r="C43" s="43">
        <v>0</v>
      </c>
      <c r="D43" s="35">
        <v>660</v>
      </c>
      <c r="E43" s="43">
        <v>0</v>
      </c>
      <c r="F43" s="43">
        <v>0</v>
      </c>
      <c r="G43" s="33">
        <v>0</v>
      </c>
      <c r="H43" s="33">
        <v>0</v>
      </c>
      <c r="I43" s="52">
        <v>0</v>
      </c>
      <c r="J43" s="33">
        <v>0</v>
      </c>
      <c r="K43" s="33">
        <v>0</v>
      </c>
      <c r="L43" s="33">
        <v>0</v>
      </c>
      <c r="M43" s="52">
        <v>0</v>
      </c>
      <c r="N43" s="52">
        <v>84</v>
      </c>
      <c r="O43" s="33">
        <v>192</v>
      </c>
      <c r="P43" s="52">
        <v>0</v>
      </c>
      <c r="Q43" s="35">
        <v>660</v>
      </c>
      <c r="R43" s="57">
        <v>0</v>
      </c>
      <c r="S43" s="45">
        <v>0</v>
      </c>
      <c r="T43" s="45">
        <v>0</v>
      </c>
      <c r="U43" s="52">
        <v>0</v>
      </c>
      <c r="V43" s="45">
        <v>23</v>
      </c>
      <c r="W43" s="60">
        <v>27</v>
      </c>
      <c r="X43" s="33">
        <v>7</v>
      </c>
      <c r="Y43" s="52">
        <v>15</v>
      </c>
      <c r="Z43" s="52">
        <v>207</v>
      </c>
      <c r="AA43" s="45">
        <v>570</v>
      </c>
      <c r="AB43" s="52">
        <v>232</v>
      </c>
      <c r="AC43" s="52">
        <v>105</v>
      </c>
      <c r="AD43" s="52">
        <v>0</v>
      </c>
      <c r="AE43" s="52">
        <v>0</v>
      </c>
      <c r="AF43" s="52">
        <v>39</v>
      </c>
      <c r="AG43" s="52">
        <v>78</v>
      </c>
      <c r="AH43" s="52">
        <v>54</v>
      </c>
      <c r="AI43" s="52">
        <v>40</v>
      </c>
      <c r="AJ43" s="52">
        <v>43</v>
      </c>
      <c r="AK43" s="52">
        <v>31</v>
      </c>
      <c r="AL43" s="62">
        <v>41</v>
      </c>
      <c r="AM43" s="52"/>
      <c r="AN43" s="52"/>
      <c r="AO43" s="52"/>
    </row>
    <row r="44" spans="1:41" x14ac:dyDescent="0.2">
      <c r="A44" s="32" t="s">
        <v>34</v>
      </c>
      <c r="B44" s="33">
        <v>2400</v>
      </c>
      <c r="C44" s="59">
        <v>92</v>
      </c>
      <c r="D44" s="35">
        <v>2400</v>
      </c>
      <c r="E44" s="59">
        <v>123</v>
      </c>
      <c r="F44" s="59">
        <v>255</v>
      </c>
      <c r="G44" s="34">
        <v>345</v>
      </c>
      <c r="H44" s="34">
        <v>343</v>
      </c>
      <c r="I44" s="52">
        <v>752</v>
      </c>
      <c r="J44" s="33">
        <v>542</v>
      </c>
      <c r="K44" s="33">
        <v>465</v>
      </c>
      <c r="L44" s="33">
        <v>646</v>
      </c>
      <c r="M44" s="52">
        <v>635</v>
      </c>
      <c r="N44" s="52">
        <v>642</v>
      </c>
      <c r="O44" s="33">
        <v>623</v>
      </c>
      <c r="P44" s="52">
        <v>706</v>
      </c>
      <c r="Q44" s="35">
        <v>2400</v>
      </c>
      <c r="R44" s="57">
        <v>681</v>
      </c>
      <c r="S44" s="45">
        <v>737</v>
      </c>
      <c r="T44" s="45">
        <v>990</v>
      </c>
      <c r="U44" s="52">
        <v>905</v>
      </c>
      <c r="V44" s="45">
        <v>1027</v>
      </c>
      <c r="W44" s="60">
        <v>1035</v>
      </c>
      <c r="X44" s="33">
        <v>984</v>
      </c>
      <c r="Y44" s="49">
        <v>1160</v>
      </c>
      <c r="Z44" s="52">
        <v>933</v>
      </c>
      <c r="AA44" s="45">
        <v>937</v>
      </c>
      <c r="AB44" s="52">
        <v>878</v>
      </c>
      <c r="AC44" s="52">
        <v>837</v>
      </c>
      <c r="AD44" s="52">
        <v>1181</v>
      </c>
      <c r="AE44" s="52">
        <v>1026</v>
      </c>
      <c r="AF44" s="52">
        <v>1224</v>
      </c>
      <c r="AG44" s="52">
        <v>1411</v>
      </c>
      <c r="AH44" s="52">
        <v>1241</v>
      </c>
      <c r="AI44" s="52">
        <v>1103</v>
      </c>
      <c r="AJ44" s="52">
        <v>1137</v>
      </c>
      <c r="AK44" s="52">
        <v>1124</v>
      </c>
      <c r="AL44" s="62">
        <v>1196</v>
      </c>
      <c r="AM44" s="52"/>
      <c r="AN44" s="52"/>
      <c r="AO44" s="52"/>
    </row>
    <row r="45" spans="1:41" s="63" customFormat="1" x14ac:dyDescent="0.2">
      <c r="A45" s="32" t="s">
        <v>35</v>
      </c>
      <c r="B45" s="33">
        <v>600</v>
      </c>
      <c r="C45" s="59">
        <v>0</v>
      </c>
      <c r="D45" s="35">
        <v>600</v>
      </c>
      <c r="E45" s="59">
        <v>0</v>
      </c>
      <c r="F45" s="59">
        <v>5</v>
      </c>
      <c r="G45" s="34">
        <v>2</v>
      </c>
      <c r="H45" s="34">
        <v>1</v>
      </c>
      <c r="I45" s="52">
        <v>6</v>
      </c>
      <c r="J45" s="33">
        <v>45</v>
      </c>
      <c r="K45" s="33">
        <v>4</v>
      </c>
      <c r="L45" s="33">
        <v>42</v>
      </c>
      <c r="M45" s="52">
        <v>6</v>
      </c>
      <c r="N45" s="52">
        <v>19</v>
      </c>
      <c r="O45" s="33">
        <v>14</v>
      </c>
      <c r="P45" s="52">
        <v>10</v>
      </c>
      <c r="Q45" s="35">
        <v>600</v>
      </c>
      <c r="R45" s="57">
        <v>13</v>
      </c>
      <c r="S45" s="45">
        <v>75</v>
      </c>
      <c r="T45" s="45">
        <v>284</v>
      </c>
      <c r="U45" s="52">
        <v>312</v>
      </c>
      <c r="V45" s="45">
        <v>580</v>
      </c>
      <c r="W45" s="60">
        <v>562</v>
      </c>
      <c r="X45" s="33">
        <v>652</v>
      </c>
      <c r="Y45" s="52">
        <v>685</v>
      </c>
      <c r="Z45" s="52">
        <v>565</v>
      </c>
      <c r="AA45" s="45">
        <v>649</v>
      </c>
      <c r="AB45" s="52">
        <v>611</v>
      </c>
      <c r="AC45" s="52">
        <v>542</v>
      </c>
      <c r="AD45" s="52">
        <v>552</v>
      </c>
      <c r="AE45" s="52">
        <v>556</v>
      </c>
      <c r="AF45" s="52">
        <v>543</v>
      </c>
      <c r="AG45" s="52">
        <v>568</v>
      </c>
      <c r="AH45" s="52">
        <v>571</v>
      </c>
      <c r="AI45" s="52">
        <v>542</v>
      </c>
      <c r="AJ45" s="52">
        <v>554</v>
      </c>
      <c r="AK45" s="52">
        <v>548</v>
      </c>
      <c r="AL45" s="62">
        <v>551</v>
      </c>
      <c r="AM45" s="52"/>
      <c r="AN45" s="52"/>
      <c r="AO45" s="52"/>
    </row>
    <row r="46" spans="1:41" s="63" customFormat="1" x14ac:dyDescent="0.2">
      <c r="A46" s="32" t="s">
        <v>36</v>
      </c>
      <c r="B46" s="33">
        <v>700</v>
      </c>
      <c r="C46" s="43">
        <v>46</v>
      </c>
      <c r="D46" s="35">
        <v>700</v>
      </c>
      <c r="E46" s="43">
        <v>103</v>
      </c>
      <c r="F46" s="43">
        <v>153</v>
      </c>
      <c r="G46" s="33">
        <v>292</v>
      </c>
      <c r="H46" s="33">
        <v>255</v>
      </c>
      <c r="I46" s="52">
        <v>211</v>
      </c>
      <c r="J46" s="33">
        <v>247</v>
      </c>
      <c r="K46" s="33">
        <v>230</v>
      </c>
      <c r="L46" s="33">
        <v>286</v>
      </c>
      <c r="M46" s="52">
        <v>188</v>
      </c>
      <c r="N46" s="52">
        <v>317</v>
      </c>
      <c r="O46" s="33">
        <v>269</v>
      </c>
      <c r="P46" s="52">
        <v>345</v>
      </c>
      <c r="Q46" s="35">
        <v>700</v>
      </c>
      <c r="R46" s="57">
        <v>367</v>
      </c>
      <c r="S46" s="45">
        <v>371</v>
      </c>
      <c r="T46" s="45">
        <v>384</v>
      </c>
      <c r="U46" s="52">
        <v>393</v>
      </c>
      <c r="V46" s="45">
        <v>472</v>
      </c>
      <c r="W46" s="60">
        <v>543</v>
      </c>
      <c r="X46" s="33">
        <v>472</v>
      </c>
      <c r="Y46" s="52">
        <v>700</v>
      </c>
      <c r="Z46" s="52">
        <v>792</v>
      </c>
      <c r="AA46" s="45">
        <v>774</v>
      </c>
      <c r="AB46" s="52">
        <v>770</v>
      </c>
      <c r="AC46" s="52">
        <v>696</v>
      </c>
      <c r="AD46" s="52">
        <v>705</v>
      </c>
      <c r="AE46" s="52">
        <v>718</v>
      </c>
      <c r="AF46" s="52">
        <v>745</v>
      </c>
      <c r="AG46" s="52">
        <v>679</v>
      </c>
      <c r="AH46" s="52">
        <v>788</v>
      </c>
      <c r="AI46" s="52">
        <v>733</v>
      </c>
      <c r="AJ46" s="52">
        <v>706</v>
      </c>
      <c r="AK46" s="52">
        <v>704</v>
      </c>
      <c r="AL46" s="62">
        <v>648</v>
      </c>
      <c r="AM46" s="52"/>
      <c r="AN46" s="52"/>
      <c r="AO46" s="52"/>
    </row>
    <row r="47" spans="1:41" s="63" customFormat="1" x14ac:dyDescent="0.2">
      <c r="A47" s="32" t="s">
        <v>37</v>
      </c>
      <c r="B47" s="33">
        <v>200</v>
      </c>
      <c r="C47" s="59">
        <v>18</v>
      </c>
      <c r="D47" s="35">
        <v>200</v>
      </c>
      <c r="E47" s="59">
        <v>60</v>
      </c>
      <c r="F47" s="59">
        <v>119</v>
      </c>
      <c r="G47" s="34">
        <v>158</v>
      </c>
      <c r="H47" s="34">
        <v>126</v>
      </c>
      <c r="I47" s="52">
        <v>129</v>
      </c>
      <c r="J47" s="33">
        <v>112</v>
      </c>
      <c r="K47" s="33">
        <v>124</v>
      </c>
      <c r="L47" s="33">
        <v>145</v>
      </c>
      <c r="M47" s="52">
        <v>162</v>
      </c>
      <c r="N47" s="52">
        <v>140</v>
      </c>
      <c r="O47" s="33">
        <v>214</v>
      </c>
      <c r="P47" s="52">
        <v>211</v>
      </c>
      <c r="Q47" s="35">
        <v>200</v>
      </c>
      <c r="R47" s="57">
        <v>202</v>
      </c>
      <c r="S47" s="45">
        <v>253</v>
      </c>
      <c r="T47" s="45">
        <v>236</v>
      </c>
      <c r="U47" s="52">
        <v>210</v>
      </c>
      <c r="V47" s="45">
        <v>234</v>
      </c>
      <c r="W47" s="60">
        <v>265</v>
      </c>
      <c r="X47" s="33">
        <v>273</v>
      </c>
      <c r="Y47" s="52">
        <v>306</v>
      </c>
      <c r="Z47" s="52">
        <v>287</v>
      </c>
      <c r="AA47" s="45">
        <v>240</v>
      </c>
      <c r="AB47" s="52">
        <v>250</v>
      </c>
      <c r="AC47" s="52">
        <v>205</v>
      </c>
      <c r="AD47" s="52">
        <v>269</v>
      </c>
      <c r="AE47" s="52">
        <v>269</v>
      </c>
      <c r="AF47" s="52">
        <v>244</v>
      </c>
      <c r="AG47" s="52">
        <v>185</v>
      </c>
      <c r="AH47" s="52">
        <v>238</v>
      </c>
      <c r="AI47" s="52">
        <v>222</v>
      </c>
      <c r="AJ47" s="52">
        <v>182</v>
      </c>
      <c r="AK47" s="52">
        <v>182</v>
      </c>
      <c r="AL47" s="62">
        <v>180</v>
      </c>
      <c r="AM47" s="52"/>
      <c r="AN47" s="52"/>
      <c r="AO47" s="52"/>
    </row>
    <row r="48" spans="1:41" s="63" customFormat="1" x14ac:dyDescent="0.2">
      <c r="A48" s="32" t="s">
        <v>38</v>
      </c>
      <c r="B48" s="33">
        <v>200</v>
      </c>
      <c r="C48" s="59">
        <v>14</v>
      </c>
      <c r="D48" s="35">
        <v>200</v>
      </c>
      <c r="E48" s="59">
        <v>6</v>
      </c>
      <c r="F48" s="59">
        <v>76</v>
      </c>
      <c r="G48" s="34">
        <v>287</v>
      </c>
      <c r="H48" s="34">
        <v>96</v>
      </c>
      <c r="I48" s="52">
        <v>201</v>
      </c>
      <c r="J48" s="33">
        <v>228</v>
      </c>
      <c r="K48" s="33">
        <v>218</v>
      </c>
      <c r="L48" s="33">
        <v>204</v>
      </c>
      <c r="M48" s="52">
        <v>263</v>
      </c>
      <c r="N48" s="52">
        <v>292</v>
      </c>
      <c r="O48" s="33">
        <v>224</v>
      </c>
      <c r="P48" s="52">
        <v>216</v>
      </c>
      <c r="Q48" s="35">
        <v>200</v>
      </c>
      <c r="R48" s="57">
        <v>226</v>
      </c>
      <c r="S48" s="45">
        <v>207</v>
      </c>
      <c r="T48" s="45">
        <v>249</v>
      </c>
      <c r="U48" s="52">
        <v>216</v>
      </c>
      <c r="V48" s="45">
        <v>282</v>
      </c>
      <c r="W48" s="60">
        <v>209</v>
      </c>
      <c r="X48" s="33">
        <v>267</v>
      </c>
      <c r="Y48" s="52">
        <v>256</v>
      </c>
      <c r="Z48" s="52">
        <v>215</v>
      </c>
      <c r="AA48" s="45">
        <v>201</v>
      </c>
      <c r="AB48" s="52">
        <v>211</v>
      </c>
      <c r="AC48" s="52">
        <v>182</v>
      </c>
      <c r="AD48" s="52">
        <v>289</v>
      </c>
      <c r="AE48" s="52">
        <v>199</v>
      </c>
      <c r="AF48" s="52">
        <v>221</v>
      </c>
      <c r="AG48" s="52">
        <v>220</v>
      </c>
      <c r="AH48" s="52">
        <v>218</v>
      </c>
      <c r="AI48" s="52">
        <v>184</v>
      </c>
      <c r="AJ48" s="52">
        <v>206</v>
      </c>
      <c r="AK48" s="52">
        <v>208</v>
      </c>
      <c r="AL48" s="62">
        <v>209</v>
      </c>
      <c r="AM48" s="52"/>
      <c r="AN48" s="52"/>
      <c r="AO48" s="52"/>
    </row>
    <row r="49" spans="1:41" s="63" customFormat="1" x14ac:dyDescent="0.25">
      <c r="A49" s="53" t="s">
        <v>39</v>
      </c>
      <c r="B49" s="64">
        <f t="shared" ref="B49:P49" si="9">SUM(B31:B48)</f>
        <v>6352</v>
      </c>
      <c r="C49" s="64">
        <f t="shared" si="9"/>
        <v>195</v>
      </c>
      <c r="D49" s="64">
        <f t="shared" si="9"/>
        <v>6352</v>
      </c>
      <c r="E49" s="64">
        <f t="shared" si="9"/>
        <v>558</v>
      </c>
      <c r="F49" s="65">
        <f t="shared" si="9"/>
        <v>2445</v>
      </c>
      <c r="G49" s="64">
        <f t="shared" si="9"/>
        <v>3163</v>
      </c>
      <c r="H49" s="64">
        <f t="shared" si="9"/>
        <v>2690</v>
      </c>
      <c r="I49" s="64">
        <f t="shared" si="9"/>
        <v>5295</v>
      </c>
      <c r="J49" s="64">
        <f t="shared" si="9"/>
        <v>3571</v>
      </c>
      <c r="K49" s="64">
        <f t="shared" si="9"/>
        <v>3252</v>
      </c>
      <c r="L49" s="64">
        <f t="shared" si="9"/>
        <v>3949</v>
      </c>
      <c r="M49" s="64">
        <f t="shared" si="9"/>
        <v>3853</v>
      </c>
      <c r="N49" s="64">
        <f t="shared" si="9"/>
        <v>4450</v>
      </c>
      <c r="O49" s="64">
        <f t="shared" si="9"/>
        <v>4322</v>
      </c>
      <c r="P49" s="64">
        <f t="shared" si="9"/>
        <v>3962</v>
      </c>
      <c r="Q49" s="64">
        <f>SUM(Q31:Q48)</f>
        <v>6352</v>
      </c>
      <c r="R49" s="64">
        <f t="shared" ref="R49:AO49" si="10">SUM(R31:R48)</f>
        <v>4590</v>
      </c>
      <c r="S49" s="64">
        <f t="shared" si="10"/>
        <v>3918</v>
      </c>
      <c r="T49" s="64">
        <f t="shared" si="10"/>
        <v>4925</v>
      </c>
      <c r="U49" s="64">
        <f t="shared" si="10"/>
        <v>4633</v>
      </c>
      <c r="V49" s="64">
        <f t="shared" si="10"/>
        <v>6015</v>
      </c>
      <c r="W49" s="64">
        <f t="shared" si="10"/>
        <v>5435</v>
      </c>
      <c r="X49" s="64">
        <f t="shared" si="10"/>
        <v>5892</v>
      </c>
      <c r="Y49" s="64">
        <f t="shared" si="10"/>
        <v>7122</v>
      </c>
      <c r="Z49" s="64">
        <f t="shared" si="10"/>
        <v>6851</v>
      </c>
      <c r="AA49" s="64">
        <f t="shared" si="10"/>
        <v>7740</v>
      </c>
      <c r="AB49" s="64">
        <f t="shared" si="10"/>
        <v>7991</v>
      </c>
      <c r="AC49" s="64">
        <f t="shared" si="10"/>
        <v>5715</v>
      </c>
      <c r="AD49" s="64">
        <f t="shared" si="10"/>
        <v>6342</v>
      </c>
      <c r="AE49" s="64">
        <f t="shared" si="10"/>
        <v>6517</v>
      </c>
      <c r="AF49" s="64">
        <f t="shared" si="10"/>
        <v>6873</v>
      </c>
      <c r="AG49" s="64">
        <f t="shared" si="10"/>
        <v>6154</v>
      </c>
      <c r="AH49" s="64">
        <f t="shared" si="10"/>
        <v>7049</v>
      </c>
      <c r="AI49" s="64">
        <f t="shared" si="10"/>
        <v>7339</v>
      </c>
      <c r="AJ49" s="64">
        <f t="shared" si="10"/>
        <v>7645</v>
      </c>
      <c r="AK49" s="64">
        <f t="shared" si="10"/>
        <v>7207</v>
      </c>
      <c r="AL49" s="64">
        <f t="shared" si="10"/>
        <v>7615</v>
      </c>
      <c r="AM49" s="64">
        <f t="shared" si="10"/>
        <v>0</v>
      </c>
      <c r="AN49" s="64">
        <f t="shared" si="10"/>
        <v>0</v>
      </c>
      <c r="AO49" s="64">
        <f t="shared" si="10"/>
        <v>0</v>
      </c>
    </row>
    <row r="50" spans="1:41" s="63" customFormat="1" ht="6" customHeight="1" x14ac:dyDescent="0.25">
      <c r="A50" s="37"/>
      <c r="B50" s="38"/>
      <c r="C50" s="38"/>
      <c r="D50" s="38"/>
      <c r="E50" s="38"/>
      <c r="F50" s="38"/>
      <c r="G50" s="38"/>
      <c r="H50" s="39"/>
      <c r="I50" s="39"/>
      <c r="J50" s="38"/>
      <c r="K50" s="38"/>
      <c r="L50" s="38"/>
      <c r="M50" s="38"/>
      <c r="N50" s="38"/>
      <c r="O50" s="39"/>
      <c r="P50" s="38"/>
      <c r="Q50" s="38"/>
      <c r="R50" s="39"/>
      <c r="S50" s="39"/>
      <c r="T50" s="39"/>
      <c r="U50" s="38"/>
      <c r="V50" s="39"/>
      <c r="W50" s="39"/>
      <c r="X50" s="38"/>
      <c r="Y50" s="38"/>
      <c r="Z50" s="39"/>
      <c r="AA50" s="39"/>
      <c r="AB50" s="38"/>
      <c r="AC50" s="38"/>
      <c r="AD50" s="38"/>
      <c r="AE50" s="38"/>
      <c r="AF50" s="38"/>
      <c r="AG50" s="38"/>
      <c r="AH50" s="38"/>
      <c r="AI50" s="38"/>
      <c r="AJ50" s="39"/>
      <c r="AK50" s="38"/>
      <c r="AL50" s="38"/>
      <c r="AM50" s="38"/>
      <c r="AN50" s="38"/>
      <c r="AO50" s="38"/>
    </row>
    <row r="51" spans="1:41" x14ac:dyDescent="0.25">
      <c r="A51" s="29" t="s">
        <v>40</v>
      </c>
      <c r="B51" s="56" t="s">
        <v>4</v>
      </c>
      <c r="C51" s="31">
        <f>$C$10</f>
        <v>44531</v>
      </c>
      <c r="D51" s="56" t="s">
        <v>4</v>
      </c>
      <c r="E51" s="31" t="e">
        <f ca="1">$E$10</f>
        <v>#NAME?</v>
      </c>
      <c r="F51" s="31" t="e">
        <f ca="1">$F$10</f>
        <v>#NAME?</v>
      </c>
      <c r="G51" s="31" t="e">
        <f ca="1">$G$10</f>
        <v>#NAME?</v>
      </c>
      <c r="H51" s="31" t="e">
        <f ca="1">$H$10</f>
        <v>#NAME?</v>
      </c>
      <c r="I51" s="31" t="e">
        <f ca="1">$I$10</f>
        <v>#NAME?</v>
      </c>
      <c r="J51" s="31" t="e">
        <f ca="1">$J$10</f>
        <v>#NAME?</v>
      </c>
      <c r="K51" s="31" t="e">
        <f ca="1">$K$10</f>
        <v>#NAME?</v>
      </c>
      <c r="L51" s="31" t="e">
        <f ca="1">$L$10</f>
        <v>#NAME?</v>
      </c>
      <c r="M51" s="31" t="e">
        <f ca="1">$M$10</f>
        <v>#NAME?</v>
      </c>
      <c r="N51" s="31" t="e">
        <f ca="1">$N$10</f>
        <v>#NAME?</v>
      </c>
      <c r="O51" s="31" t="e">
        <f ca="1">$O$10</f>
        <v>#NAME?</v>
      </c>
      <c r="P51" s="31" t="e">
        <f ca="1">$P$10</f>
        <v>#NAME?</v>
      </c>
      <c r="Q51" s="56" t="s">
        <v>4</v>
      </c>
      <c r="R51" s="31" t="e">
        <f t="shared" ref="R51:AO51" ca="1" si="11">R10</f>
        <v>#NAME?</v>
      </c>
      <c r="S51" s="31" t="e">
        <f t="shared" ca="1" si="11"/>
        <v>#NAME?</v>
      </c>
      <c r="T51" s="31" t="e">
        <f t="shared" ca="1" si="11"/>
        <v>#NAME?</v>
      </c>
      <c r="U51" s="31" t="e">
        <f t="shared" ca="1" si="11"/>
        <v>#NAME?</v>
      </c>
      <c r="V51" s="31" t="e">
        <f t="shared" ca="1" si="11"/>
        <v>#NAME?</v>
      </c>
      <c r="W51" s="31" t="e">
        <f t="shared" ca="1" si="11"/>
        <v>#NAME?</v>
      </c>
      <c r="X51" s="31" t="e">
        <f t="shared" ca="1" si="11"/>
        <v>#NAME?</v>
      </c>
      <c r="Y51" s="31" t="e">
        <f t="shared" ca="1" si="11"/>
        <v>#NAME?</v>
      </c>
      <c r="Z51" s="31" t="e">
        <f t="shared" ca="1" si="11"/>
        <v>#NAME?</v>
      </c>
      <c r="AA51" s="31" t="e">
        <f t="shared" ca="1" si="11"/>
        <v>#NAME?</v>
      </c>
      <c r="AB51" s="31" t="e">
        <f t="shared" ca="1" si="11"/>
        <v>#NAME?</v>
      </c>
      <c r="AC51" s="31" t="e">
        <f t="shared" ca="1" si="11"/>
        <v>#NAME?</v>
      </c>
      <c r="AD51" s="31" t="e">
        <f t="shared" ca="1" si="11"/>
        <v>#NAME?</v>
      </c>
      <c r="AE51" s="31" t="e">
        <f t="shared" ca="1" si="11"/>
        <v>#NAME?</v>
      </c>
      <c r="AF51" s="31" t="e">
        <f t="shared" ca="1" si="11"/>
        <v>#NAME?</v>
      </c>
      <c r="AG51" s="31" t="e">
        <f t="shared" ca="1" si="11"/>
        <v>#NAME?</v>
      </c>
      <c r="AH51" s="31" t="e">
        <f t="shared" ca="1" si="11"/>
        <v>#NAME?</v>
      </c>
      <c r="AI51" s="31" t="e">
        <f t="shared" ca="1" si="11"/>
        <v>#NAME?</v>
      </c>
      <c r="AJ51" s="31" t="e">
        <f t="shared" ca="1" si="11"/>
        <v>#NAME?</v>
      </c>
      <c r="AK51" s="31" t="e">
        <f t="shared" ca="1" si="11"/>
        <v>#NAME?</v>
      </c>
      <c r="AL51" s="31" t="e">
        <f t="shared" ca="1" si="11"/>
        <v>#NAME?</v>
      </c>
      <c r="AM51" s="31" t="e">
        <f t="shared" ca="1" si="11"/>
        <v>#NAME?</v>
      </c>
      <c r="AN51" s="31" t="e">
        <f t="shared" ca="1" si="11"/>
        <v>#NAME?</v>
      </c>
      <c r="AO51" s="31" t="e">
        <f t="shared" ca="1" si="11"/>
        <v>#NAME?</v>
      </c>
    </row>
    <row r="52" spans="1:41" x14ac:dyDescent="0.2">
      <c r="A52" s="32" t="s">
        <v>21</v>
      </c>
      <c r="B52" s="33">
        <v>192</v>
      </c>
      <c r="C52" s="43">
        <v>10</v>
      </c>
      <c r="D52" s="35">
        <v>192</v>
      </c>
      <c r="E52" s="43">
        <v>78</v>
      </c>
      <c r="F52" s="43">
        <v>1486</v>
      </c>
      <c r="G52" s="33">
        <v>1648</v>
      </c>
      <c r="H52" s="33">
        <v>1571</v>
      </c>
      <c r="I52" s="45">
        <v>3426</v>
      </c>
      <c r="J52" s="33">
        <v>2023</v>
      </c>
      <c r="K52" s="33">
        <v>1915</v>
      </c>
      <c r="L52" s="33">
        <v>525</v>
      </c>
      <c r="M52" s="33">
        <v>550</v>
      </c>
      <c r="N52" s="33">
        <v>525</v>
      </c>
      <c r="O52" s="33">
        <v>550</v>
      </c>
      <c r="P52" s="33">
        <v>550</v>
      </c>
      <c r="Q52" s="35">
        <v>192</v>
      </c>
      <c r="R52" s="57">
        <v>660</v>
      </c>
      <c r="S52" s="45">
        <v>600</v>
      </c>
      <c r="T52" s="45">
        <v>575</v>
      </c>
      <c r="U52" s="61">
        <v>500</v>
      </c>
      <c r="V52" s="45">
        <v>660</v>
      </c>
      <c r="W52" s="45">
        <v>660</v>
      </c>
      <c r="X52" s="61">
        <v>630</v>
      </c>
      <c r="Y52" s="61">
        <v>690</v>
      </c>
      <c r="Z52" s="61">
        <v>600</v>
      </c>
      <c r="AA52" s="45">
        <v>630</v>
      </c>
      <c r="AB52" s="61">
        <v>600</v>
      </c>
      <c r="AC52" s="61">
        <v>600</v>
      </c>
      <c r="AD52" s="61">
        <v>660</v>
      </c>
      <c r="AE52" s="61">
        <v>600</v>
      </c>
      <c r="AF52" s="61">
        <v>600</v>
      </c>
      <c r="AG52" s="61">
        <v>660</v>
      </c>
      <c r="AH52" s="61">
        <v>660</v>
      </c>
      <c r="AI52" s="61">
        <v>600</v>
      </c>
      <c r="AJ52" s="61">
        <v>690</v>
      </c>
      <c r="AK52" s="61">
        <v>660</v>
      </c>
      <c r="AL52" s="66">
        <v>630</v>
      </c>
      <c r="AM52" s="61"/>
      <c r="AN52" s="61"/>
      <c r="AO52" s="61"/>
    </row>
    <row r="53" spans="1:41" x14ac:dyDescent="0.2">
      <c r="A53" s="41" t="s">
        <v>22</v>
      </c>
      <c r="B53" s="42">
        <v>100</v>
      </c>
      <c r="C53" s="59">
        <v>0</v>
      </c>
      <c r="D53" s="44">
        <v>100</v>
      </c>
      <c r="E53" s="59">
        <v>3</v>
      </c>
      <c r="F53" s="59">
        <v>21</v>
      </c>
      <c r="G53" s="34">
        <v>25</v>
      </c>
      <c r="H53" s="34">
        <v>18</v>
      </c>
      <c r="I53" s="52">
        <v>32</v>
      </c>
      <c r="J53" s="33">
        <v>33</v>
      </c>
      <c r="K53" s="33">
        <v>27</v>
      </c>
      <c r="L53" s="33">
        <v>117</v>
      </c>
      <c r="M53" s="33">
        <v>104</v>
      </c>
      <c r="N53" s="33">
        <v>130</v>
      </c>
      <c r="O53" s="33">
        <v>120</v>
      </c>
      <c r="P53" s="33">
        <v>120</v>
      </c>
      <c r="Q53" s="44">
        <v>100</v>
      </c>
      <c r="R53" s="57">
        <v>150</v>
      </c>
      <c r="S53" s="45">
        <v>120</v>
      </c>
      <c r="T53" s="45">
        <v>120</v>
      </c>
      <c r="U53" s="52">
        <v>120</v>
      </c>
      <c r="V53" s="45">
        <v>100</v>
      </c>
      <c r="W53" s="45">
        <v>120</v>
      </c>
      <c r="X53" s="52">
        <v>150</v>
      </c>
      <c r="Y53" s="52">
        <v>120</v>
      </c>
      <c r="Z53" s="52">
        <v>120</v>
      </c>
      <c r="AA53" s="45">
        <v>120</v>
      </c>
      <c r="AB53" s="52">
        <v>120</v>
      </c>
      <c r="AC53" s="52">
        <v>125</v>
      </c>
      <c r="AD53" s="52">
        <v>100</v>
      </c>
      <c r="AE53" s="52">
        <v>100</v>
      </c>
      <c r="AF53" s="52">
        <v>100</v>
      </c>
      <c r="AG53" s="52">
        <v>100</v>
      </c>
      <c r="AH53" s="52">
        <v>329</v>
      </c>
      <c r="AI53" s="52">
        <v>160</v>
      </c>
      <c r="AJ53" s="52">
        <v>135</v>
      </c>
      <c r="AK53" s="52">
        <v>135</v>
      </c>
      <c r="AL53" s="62">
        <v>150</v>
      </c>
      <c r="AM53" s="52"/>
      <c r="AN53" s="52"/>
      <c r="AO53" s="52"/>
    </row>
    <row r="54" spans="1:41" s="10" customFormat="1" x14ac:dyDescent="0.2">
      <c r="A54" s="41" t="s">
        <v>23</v>
      </c>
      <c r="B54" s="42">
        <v>60</v>
      </c>
      <c r="C54" s="59">
        <v>0</v>
      </c>
      <c r="D54" s="44">
        <v>60</v>
      </c>
      <c r="E54" s="59">
        <v>0</v>
      </c>
      <c r="F54" s="59">
        <v>0</v>
      </c>
      <c r="G54" s="34">
        <v>0</v>
      </c>
      <c r="H54" s="34">
        <v>0</v>
      </c>
      <c r="I54" s="52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44">
        <v>60</v>
      </c>
      <c r="R54" s="57">
        <v>0</v>
      </c>
      <c r="S54" s="45">
        <v>0</v>
      </c>
      <c r="T54" s="45">
        <v>0</v>
      </c>
      <c r="U54" s="52">
        <v>0</v>
      </c>
      <c r="V54" s="45">
        <v>10</v>
      </c>
      <c r="W54" s="45">
        <v>0</v>
      </c>
      <c r="X54" s="52">
        <v>0</v>
      </c>
      <c r="Y54" s="52">
        <v>0</v>
      </c>
      <c r="Z54" s="52">
        <v>0</v>
      </c>
      <c r="AA54" s="45">
        <v>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  <c r="AG54" s="52">
        <v>0</v>
      </c>
      <c r="AH54" s="52">
        <v>0</v>
      </c>
      <c r="AI54" s="52">
        <v>0</v>
      </c>
      <c r="AJ54" s="52">
        <v>0</v>
      </c>
      <c r="AK54" s="52">
        <v>0</v>
      </c>
      <c r="AL54" s="62">
        <v>0</v>
      </c>
      <c r="AM54" s="52"/>
      <c r="AN54" s="52"/>
      <c r="AO54" s="52"/>
    </row>
    <row r="55" spans="1:41" x14ac:dyDescent="0.2">
      <c r="A55" s="41" t="s">
        <v>24</v>
      </c>
      <c r="B55" s="42">
        <v>60</v>
      </c>
      <c r="C55" s="43">
        <v>0</v>
      </c>
      <c r="D55" s="44">
        <v>60</v>
      </c>
      <c r="E55" s="43">
        <v>20</v>
      </c>
      <c r="F55" s="43">
        <v>22</v>
      </c>
      <c r="G55" s="33">
        <v>42</v>
      </c>
      <c r="H55" s="33">
        <v>31</v>
      </c>
      <c r="I55" s="52">
        <v>33</v>
      </c>
      <c r="J55" s="33">
        <v>29</v>
      </c>
      <c r="K55" s="33">
        <v>24</v>
      </c>
      <c r="L55" s="33">
        <v>72</v>
      </c>
      <c r="M55" s="33">
        <v>72</v>
      </c>
      <c r="N55" s="33">
        <v>84</v>
      </c>
      <c r="O55" s="33">
        <v>88</v>
      </c>
      <c r="P55" s="33">
        <v>88</v>
      </c>
      <c r="Q55" s="44">
        <v>60</v>
      </c>
      <c r="R55" s="57">
        <v>88</v>
      </c>
      <c r="S55" s="45">
        <v>80</v>
      </c>
      <c r="T55" s="45">
        <v>108</v>
      </c>
      <c r="U55" s="52">
        <v>80</v>
      </c>
      <c r="V55" s="45">
        <v>110</v>
      </c>
      <c r="W55" s="45">
        <v>154</v>
      </c>
      <c r="X55" s="52">
        <v>147</v>
      </c>
      <c r="Y55" s="52">
        <v>161</v>
      </c>
      <c r="Z55" s="52">
        <v>140</v>
      </c>
      <c r="AA55" s="45">
        <v>147</v>
      </c>
      <c r="AB55" s="52">
        <v>140</v>
      </c>
      <c r="AC55" s="52">
        <v>140</v>
      </c>
      <c r="AD55" s="52">
        <v>154</v>
      </c>
      <c r="AE55" s="52">
        <v>140</v>
      </c>
      <c r="AF55" s="52">
        <v>120</v>
      </c>
      <c r="AG55" s="52">
        <v>72</v>
      </c>
      <c r="AH55" s="52">
        <v>68</v>
      </c>
      <c r="AI55" s="52">
        <v>64</v>
      </c>
      <c r="AJ55" s="52">
        <v>133</v>
      </c>
      <c r="AK55" s="52">
        <v>68</v>
      </c>
      <c r="AL55" s="62">
        <v>68</v>
      </c>
      <c r="AM55" s="52"/>
      <c r="AN55" s="52"/>
      <c r="AO55" s="52"/>
    </row>
    <row r="56" spans="1:41" x14ac:dyDescent="0.2">
      <c r="A56" s="41" t="s">
        <v>25</v>
      </c>
      <c r="B56" s="42">
        <v>200</v>
      </c>
      <c r="C56" s="59">
        <v>6</v>
      </c>
      <c r="D56" s="44">
        <v>200</v>
      </c>
      <c r="E56" s="59">
        <v>81</v>
      </c>
      <c r="F56" s="59">
        <v>88</v>
      </c>
      <c r="G56" s="34">
        <v>93</v>
      </c>
      <c r="H56" s="34">
        <v>46</v>
      </c>
      <c r="I56" s="52">
        <v>78</v>
      </c>
      <c r="J56" s="33">
        <v>69</v>
      </c>
      <c r="K56" s="33">
        <v>38</v>
      </c>
      <c r="L56" s="33">
        <v>285</v>
      </c>
      <c r="M56" s="33">
        <v>280</v>
      </c>
      <c r="N56" s="33">
        <v>212</v>
      </c>
      <c r="O56" s="33">
        <v>312</v>
      </c>
      <c r="P56" s="33">
        <v>234</v>
      </c>
      <c r="Q56" s="44">
        <v>200</v>
      </c>
      <c r="R56" s="57">
        <v>278</v>
      </c>
      <c r="S56" s="45">
        <v>256</v>
      </c>
      <c r="T56" s="45">
        <v>298</v>
      </c>
      <c r="U56" s="52">
        <v>256</v>
      </c>
      <c r="V56" s="45">
        <v>276</v>
      </c>
      <c r="W56" s="45">
        <v>276</v>
      </c>
      <c r="X56" s="52">
        <v>278</v>
      </c>
      <c r="Y56" s="52">
        <v>278</v>
      </c>
      <c r="Z56" s="52">
        <v>276</v>
      </c>
      <c r="AA56" s="45">
        <v>278</v>
      </c>
      <c r="AB56" s="52">
        <v>256</v>
      </c>
      <c r="AC56" s="52">
        <v>254</v>
      </c>
      <c r="AD56" s="52">
        <v>278</v>
      </c>
      <c r="AE56" s="52">
        <v>256</v>
      </c>
      <c r="AF56" s="52">
        <v>256</v>
      </c>
      <c r="AG56" s="52">
        <v>200</v>
      </c>
      <c r="AH56" s="52">
        <v>213</v>
      </c>
      <c r="AI56" s="52">
        <v>200</v>
      </c>
      <c r="AJ56" s="52">
        <v>225</v>
      </c>
      <c r="AK56" s="52">
        <v>225</v>
      </c>
      <c r="AL56" s="62">
        <v>225</v>
      </c>
      <c r="AM56" s="52"/>
      <c r="AN56" s="52"/>
      <c r="AO56" s="52"/>
    </row>
    <row r="57" spans="1:41" x14ac:dyDescent="0.2">
      <c r="A57" s="41" t="s">
        <v>26</v>
      </c>
      <c r="B57" s="42">
        <v>600</v>
      </c>
      <c r="C57" s="59">
        <v>8</v>
      </c>
      <c r="D57" s="44">
        <v>600</v>
      </c>
      <c r="E57" s="59">
        <v>42</v>
      </c>
      <c r="F57" s="59">
        <v>153</v>
      </c>
      <c r="G57" s="34">
        <v>171</v>
      </c>
      <c r="H57" s="34">
        <v>112</v>
      </c>
      <c r="I57" s="52">
        <v>339</v>
      </c>
      <c r="J57" s="33">
        <v>142</v>
      </c>
      <c r="K57" s="33">
        <v>147</v>
      </c>
      <c r="L57" s="33">
        <v>920</v>
      </c>
      <c r="M57" s="33">
        <v>880</v>
      </c>
      <c r="N57" s="33">
        <v>840</v>
      </c>
      <c r="O57" s="33">
        <v>888</v>
      </c>
      <c r="P57" s="33">
        <v>880</v>
      </c>
      <c r="Q57" s="44">
        <v>600</v>
      </c>
      <c r="R57" s="57">
        <v>1100</v>
      </c>
      <c r="S57" s="45">
        <v>1000</v>
      </c>
      <c r="T57" s="45">
        <v>1150</v>
      </c>
      <c r="U57" s="49">
        <v>1000</v>
      </c>
      <c r="V57" s="45">
        <v>880</v>
      </c>
      <c r="W57" s="45">
        <v>1100</v>
      </c>
      <c r="X57" s="49">
        <v>1050</v>
      </c>
      <c r="Y57" s="49">
        <v>1150</v>
      </c>
      <c r="Z57" s="49">
        <v>1000</v>
      </c>
      <c r="AA57" s="45">
        <v>1050</v>
      </c>
      <c r="AB57" s="49">
        <v>1000</v>
      </c>
      <c r="AC57" s="49">
        <v>1000</v>
      </c>
      <c r="AD57" s="52">
        <v>660</v>
      </c>
      <c r="AE57" s="52">
        <v>600</v>
      </c>
      <c r="AF57" s="49">
        <v>600</v>
      </c>
      <c r="AG57" s="52">
        <v>660</v>
      </c>
      <c r="AH57" s="52">
        <v>660</v>
      </c>
      <c r="AI57" s="52">
        <v>600</v>
      </c>
      <c r="AJ57" s="49">
        <v>690</v>
      </c>
      <c r="AK57" s="49">
        <v>660</v>
      </c>
      <c r="AL57" s="62">
        <v>630</v>
      </c>
      <c r="AM57" s="49"/>
      <c r="AN57" s="49"/>
      <c r="AO57" s="49"/>
    </row>
    <row r="58" spans="1:41" x14ac:dyDescent="0.2">
      <c r="A58" s="41" t="s">
        <v>27</v>
      </c>
      <c r="B58" s="42">
        <v>40</v>
      </c>
      <c r="C58" s="43">
        <v>0</v>
      </c>
      <c r="D58" s="44">
        <v>40</v>
      </c>
      <c r="E58" s="43">
        <v>0</v>
      </c>
      <c r="F58" s="43">
        <v>0</v>
      </c>
      <c r="G58" s="33">
        <v>2</v>
      </c>
      <c r="H58" s="33">
        <v>4</v>
      </c>
      <c r="I58" s="52">
        <v>0</v>
      </c>
      <c r="J58" s="33">
        <v>3</v>
      </c>
      <c r="K58" s="33">
        <v>0</v>
      </c>
      <c r="L58" s="33">
        <v>138</v>
      </c>
      <c r="M58" s="33">
        <v>132</v>
      </c>
      <c r="N58" s="33">
        <v>120</v>
      </c>
      <c r="O58" s="33">
        <v>132</v>
      </c>
      <c r="P58" s="33">
        <v>132</v>
      </c>
      <c r="Q58" s="44">
        <v>40</v>
      </c>
      <c r="R58" s="57">
        <v>132</v>
      </c>
      <c r="S58" s="45">
        <v>120</v>
      </c>
      <c r="T58" s="45">
        <v>138</v>
      </c>
      <c r="U58" s="52">
        <v>120</v>
      </c>
      <c r="V58" s="45">
        <v>88</v>
      </c>
      <c r="W58" s="45">
        <v>132</v>
      </c>
      <c r="X58" s="52">
        <v>126</v>
      </c>
      <c r="Y58" s="52">
        <v>138</v>
      </c>
      <c r="Z58" s="52">
        <v>120</v>
      </c>
      <c r="AA58" s="45">
        <v>126</v>
      </c>
      <c r="AB58" s="52">
        <v>120</v>
      </c>
      <c r="AC58" s="52">
        <v>160</v>
      </c>
      <c r="AD58" s="52">
        <v>176</v>
      </c>
      <c r="AE58" s="52">
        <v>240</v>
      </c>
      <c r="AF58" s="52">
        <v>240</v>
      </c>
      <c r="AG58" s="52">
        <v>484</v>
      </c>
      <c r="AH58" s="52">
        <v>484</v>
      </c>
      <c r="AI58" s="52">
        <v>240</v>
      </c>
      <c r="AJ58" s="52">
        <v>276</v>
      </c>
      <c r="AK58" s="52">
        <v>264</v>
      </c>
      <c r="AL58" s="62">
        <v>252</v>
      </c>
      <c r="AM58" s="52"/>
      <c r="AN58" s="52"/>
      <c r="AO58" s="52"/>
    </row>
    <row r="59" spans="1:41" x14ac:dyDescent="0.2">
      <c r="A59" s="41" t="s">
        <v>28</v>
      </c>
      <c r="B59" s="42">
        <v>100</v>
      </c>
      <c r="C59" s="59">
        <v>1</v>
      </c>
      <c r="D59" s="44">
        <v>100</v>
      </c>
      <c r="E59" s="59">
        <v>36</v>
      </c>
      <c r="F59" s="59">
        <v>54</v>
      </c>
      <c r="G59" s="34">
        <v>71</v>
      </c>
      <c r="H59" s="34">
        <v>70</v>
      </c>
      <c r="I59" s="52">
        <v>69</v>
      </c>
      <c r="J59" s="33">
        <v>61</v>
      </c>
      <c r="K59" s="33">
        <v>33</v>
      </c>
      <c r="L59" s="33">
        <v>180</v>
      </c>
      <c r="M59" s="33">
        <v>180</v>
      </c>
      <c r="N59" s="33">
        <v>126</v>
      </c>
      <c r="O59" s="33">
        <v>154</v>
      </c>
      <c r="P59" s="33">
        <v>132</v>
      </c>
      <c r="Q59" s="44">
        <v>100</v>
      </c>
      <c r="R59" s="57">
        <v>154</v>
      </c>
      <c r="S59" s="45">
        <v>140</v>
      </c>
      <c r="T59" s="45">
        <v>161</v>
      </c>
      <c r="U59" s="52">
        <v>200</v>
      </c>
      <c r="V59" s="45">
        <v>258</v>
      </c>
      <c r="W59" s="45">
        <v>418</v>
      </c>
      <c r="X59" s="52">
        <v>399</v>
      </c>
      <c r="Y59" s="52">
        <v>276</v>
      </c>
      <c r="Z59" s="52">
        <v>240</v>
      </c>
      <c r="AA59" s="45">
        <v>252</v>
      </c>
      <c r="AB59" s="52">
        <v>240</v>
      </c>
      <c r="AC59" s="52">
        <v>240</v>
      </c>
      <c r="AD59" s="52">
        <v>264</v>
      </c>
      <c r="AE59" s="52">
        <v>240</v>
      </c>
      <c r="AF59" s="52">
        <v>240</v>
      </c>
      <c r="AG59" s="52">
        <v>108</v>
      </c>
      <c r="AH59" s="52">
        <v>119</v>
      </c>
      <c r="AI59" s="52">
        <v>226</v>
      </c>
      <c r="AJ59" s="52">
        <v>233</v>
      </c>
      <c r="AK59" s="52">
        <v>192</v>
      </c>
      <c r="AL59" s="62">
        <v>136</v>
      </c>
      <c r="AM59" s="52"/>
      <c r="AN59" s="52"/>
      <c r="AO59" s="52"/>
    </row>
    <row r="60" spans="1:41" x14ac:dyDescent="0.2">
      <c r="A60" s="41" t="s">
        <v>29</v>
      </c>
      <c r="B60" s="42">
        <v>100</v>
      </c>
      <c r="C60" s="59">
        <v>0</v>
      </c>
      <c r="D60" s="44">
        <v>100</v>
      </c>
      <c r="E60" s="59">
        <v>0</v>
      </c>
      <c r="F60" s="59">
        <v>0</v>
      </c>
      <c r="G60" s="34">
        <v>0</v>
      </c>
      <c r="H60" s="34">
        <v>0</v>
      </c>
      <c r="I60" s="52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44">
        <v>100</v>
      </c>
      <c r="R60" s="57">
        <v>0</v>
      </c>
      <c r="S60" s="45">
        <v>0</v>
      </c>
      <c r="T60" s="45">
        <v>0</v>
      </c>
      <c r="U60" s="52">
        <v>0</v>
      </c>
      <c r="V60" s="45">
        <v>0</v>
      </c>
      <c r="W60" s="45">
        <v>0</v>
      </c>
      <c r="X60" s="52">
        <v>0</v>
      </c>
      <c r="Y60" s="52">
        <v>0</v>
      </c>
      <c r="Z60" s="52">
        <v>0</v>
      </c>
      <c r="AA60" s="45">
        <v>0</v>
      </c>
      <c r="AB60" s="52">
        <v>10</v>
      </c>
      <c r="AC60" s="52">
        <v>115</v>
      </c>
      <c r="AD60" s="52">
        <v>110</v>
      </c>
      <c r="AE60" s="52">
        <v>100</v>
      </c>
      <c r="AF60" s="52">
        <v>100</v>
      </c>
      <c r="AG60" s="52">
        <v>100</v>
      </c>
      <c r="AH60" s="52">
        <v>100</v>
      </c>
      <c r="AI60" s="52">
        <v>104</v>
      </c>
      <c r="AJ60" s="52">
        <v>116</v>
      </c>
      <c r="AK60" s="52">
        <v>118</v>
      </c>
      <c r="AL60" s="62">
        <v>100</v>
      </c>
      <c r="AM60" s="52"/>
      <c r="AN60" s="52"/>
      <c r="AO60" s="52"/>
    </row>
    <row r="61" spans="1:41" x14ac:dyDescent="0.2">
      <c r="A61" s="41" t="s">
        <v>30</v>
      </c>
      <c r="B61" s="42">
        <v>100</v>
      </c>
      <c r="C61" s="43">
        <v>0</v>
      </c>
      <c r="D61" s="44">
        <v>100</v>
      </c>
      <c r="E61" s="43">
        <v>0</v>
      </c>
      <c r="F61" s="43">
        <v>0</v>
      </c>
      <c r="G61" s="33">
        <v>0</v>
      </c>
      <c r="H61" s="33">
        <v>0</v>
      </c>
      <c r="I61" s="52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44">
        <v>100</v>
      </c>
      <c r="R61" s="57">
        <v>0</v>
      </c>
      <c r="S61" s="45">
        <v>0</v>
      </c>
      <c r="T61" s="45">
        <v>0</v>
      </c>
      <c r="U61" s="52">
        <v>0</v>
      </c>
      <c r="V61" s="45">
        <v>0</v>
      </c>
      <c r="W61" s="45">
        <v>0</v>
      </c>
      <c r="X61" s="52">
        <v>0</v>
      </c>
      <c r="Y61" s="52">
        <v>0</v>
      </c>
      <c r="Z61" s="52">
        <v>0</v>
      </c>
      <c r="AA61" s="45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  <c r="AG61" s="52">
        <v>0</v>
      </c>
      <c r="AH61" s="52">
        <v>0</v>
      </c>
      <c r="AI61" s="52">
        <v>0</v>
      </c>
      <c r="AJ61" s="52">
        <v>0</v>
      </c>
      <c r="AK61" s="52">
        <v>0</v>
      </c>
      <c r="AL61" s="62">
        <v>0</v>
      </c>
      <c r="AM61" s="52"/>
      <c r="AN61" s="52"/>
      <c r="AO61" s="52"/>
    </row>
    <row r="62" spans="1:41" x14ac:dyDescent="0.2">
      <c r="A62" s="41" t="s">
        <v>31</v>
      </c>
      <c r="B62" s="42">
        <v>20</v>
      </c>
      <c r="C62" s="59">
        <v>0</v>
      </c>
      <c r="D62" s="44">
        <v>20</v>
      </c>
      <c r="E62" s="59">
        <v>3</v>
      </c>
      <c r="F62" s="59">
        <v>7</v>
      </c>
      <c r="G62" s="34">
        <v>17</v>
      </c>
      <c r="H62" s="34">
        <v>5</v>
      </c>
      <c r="I62" s="52">
        <v>6</v>
      </c>
      <c r="J62" s="33">
        <v>19</v>
      </c>
      <c r="K62" s="33">
        <v>22</v>
      </c>
      <c r="L62" s="33">
        <v>54</v>
      </c>
      <c r="M62" s="33">
        <v>52</v>
      </c>
      <c r="N62" s="33">
        <v>52</v>
      </c>
      <c r="O62" s="33">
        <v>52</v>
      </c>
      <c r="P62" s="33">
        <v>54</v>
      </c>
      <c r="Q62" s="44">
        <v>20</v>
      </c>
      <c r="R62" s="57">
        <v>52</v>
      </c>
      <c r="S62" s="45">
        <v>48</v>
      </c>
      <c r="T62" s="45">
        <v>54</v>
      </c>
      <c r="U62" s="52">
        <v>50</v>
      </c>
      <c r="V62" s="45">
        <v>27</v>
      </c>
      <c r="W62" s="45">
        <v>52</v>
      </c>
      <c r="X62" s="52">
        <v>52</v>
      </c>
      <c r="Y62" s="52">
        <v>27</v>
      </c>
      <c r="Z62" s="52">
        <v>25</v>
      </c>
      <c r="AA62" s="45">
        <v>25</v>
      </c>
      <c r="AB62" s="52">
        <v>48</v>
      </c>
      <c r="AC62" s="52">
        <v>50</v>
      </c>
      <c r="AD62" s="52">
        <v>52</v>
      </c>
      <c r="AE62" s="52">
        <v>48</v>
      </c>
      <c r="AF62" s="52">
        <v>50</v>
      </c>
      <c r="AG62" s="52">
        <v>44</v>
      </c>
      <c r="AH62" s="52">
        <v>20</v>
      </c>
      <c r="AI62" s="52">
        <v>40</v>
      </c>
      <c r="AJ62" s="52">
        <v>20</v>
      </c>
      <c r="AK62" s="52">
        <v>20</v>
      </c>
      <c r="AL62" s="62">
        <v>20</v>
      </c>
      <c r="AM62" s="52"/>
      <c r="AN62" s="52"/>
      <c r="AO62" s="52"/>
    </row>
    <row r="63" spans="1:41" s="10" customFormat="1" x14ac:dyDescent="0.2">
      <c r="A63" s="41" t="s">
        <v>32</v>
      </c>
      <c r="B63" s="42">
        <v>20</v>
      </c>
      <c r="C63" s="59">
        <v>0</v>
      </c>
      <c r="D63" s="44">
        <v>20</v>
      </c>
      <c r="E63" s="59">
        <v>3</v>
      </c>
      <c r="F63" s="59">
        <v>6</v>
      </c>
      <c r="G63" s="34">
        <v>10</v>
      </c>
      <c r="H63" s="34">
        <v>12</v>
      </c>
      <c r="I63" s="52">
        <v>13</v>
      </c>
      <c r="J63" s="33">
        <v>18</v>
      </c>
      <c r="K63" s="33">
        <v>5</v>
      </c>
      <c r="L63" s="33">
        <v>54</v>
      </c>
      <c r="M63" s="33">
        <v>52</v>
      </c>
      <c r="N63" s="33">
        <v>52</v>
      </c>
      <c r="O63" s="33">
        <v>52</v>
      </c>
      <c r="P63" s="33">
        <v>54</v>
      </c>
      <c r="Q63" s="44">
        <v>20</v>
      </c>
      <c r="R63" s="57">
        <v>52</v>
      </c>
      <c r="S63" s="45">
        <v>48</v>
      </c>
      <c r="T63" s="45">
        <v>54</v>
      </c>
      <c r="U63" s="52">
        <v>50</v>
      </c>
      <c r="V63" s="45">
        <v>27</v>
      </c>
      <c r="W63" s="45">
        <v>52</v>
      </c>
      <c r="X63" s="52">
        <v>52</v>
      </c>
      <c r="Y63" s="52">
        <v>27</v>
      </c>
      <c r="Z63" s="52">
        <v>25</v>
      </c>
      <c r="AA63" s="45">
        <v>25</v>
      </c>
      <c r="AB63" s="52">
        <v>48</v>
      </c>
      <c r="AC63" s="52">
        <v>50</v>
      </c>
      <c r="AD63" s="52">
        <v>52</v>
      </c>
      <c r="AE63" s="52">
        <v>48</v>
      </c>
      <c r="AF63" s="52">
        <v>50</v>
      </c>
      <c r="AG63" s="52">
        <v>44</v>
      </c>
      <c r="AH63" s="52">
        <v>20</v>
      </c>
      <c r="AI63" s="52">
        <v>40</v>
      </c>
      <c r="AJ63" s="52">
        <v>20</v>
      </c>
      <c r="AK63" s="52">
        <v>20</v>
      </c>
      <c r="AL63" s="62">
        <v>20</v>
      </c>
      <c r="AM63" s="52"/>
      <c r="AN63" s="52"/>
      <c r="AO63" s="52"/>
    </row>
    <row r="64" spans="1:41" x14ac:dyDescent="0.2">
      <c r="A64" s="41" t="s">
        <v>33</v>
      </c>
      <c r="B64" s="42">
        <v>660</v>
      </c>
      <c r="C64" s="43">
        <v>0</v>
      </c>
      <c r="D64" s="44">
        <v>660</v>
      </c>
      <c r="E64" s="43">
        <v>0</v>
      </c>
      <c r="F64" s="43">
        <v>0</v>
      </c>
      <c r="G64" s="33">
        <v>0</v>
      </c>
      <c r="H64" s="33">
        <v>0</v>
      </c>
      <c r="I64" s="52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44">
        <v>660</v>
      </c>
      <c r="R64" s="57">
        <v>0</v>
      </c>
      <c r="S64" s="45">
        <v>0</v>
      </c>
      <c r="T64" s="45">
        <v>0</v>
      </c>
      <c r="U64" s="52">
        <v>0</v>
      </c>
      <c r="V64" s="45">
        <v>660</v>
      </c>
      <c r="W64" s="45">
        <v>880</v>
      </c>
      <c r="X64" s="52">
        <v>840</v>
      </c>
      <c r="Y64" s="52">
        <v>920</v>
      </c>
      <c r="Z64" s="52">
        <v>800</v>
      </c>
      <c r="AA64" s="45">
        <v>840</v>
      </c>
      <c r="AB64" s="52">
        <v>800</v>
      </c>
      <c r="AC64" s="52">
        <v>800</v>
      </c>
      <c r="AD64" s="52">
        <v>880</v>
      </c>
      <c r="AE64" s="52">
        <v>800</v>
      </c>
      <c r="AF64" s="52">
        <v>800</v>
      </c>
      <c r="AG64" s="52">
        <v>880</v>
      </c>
      <c r="AH64" s="52">
        <v>726</v>
      </c>
      <c r="AI64" s="52">
        <v>700</v>
      </c>
      <c r="AJ64" s="52">
        <v>805</v>
      </c>
      <c r="AK64" s="52">
        <v>770</v>
      </c>
      <c r="AL64" s="62">
        <v>735</v>
      </c>
      <c r="AM64" s="52"/>
      <c r="AN64" s="52"/>
      <c r="AO64" s="52"/>
    </row>
    <row r="65" spans="1:41" x14ac:dyDescent="0.2">
      <c r="A65" s="41" t="s">
        <v>34</v>
      </c>
      <c r="B65" s="42">
        <v>2400</v>
      </c>
      <c r="C65" s="59">
        <v>92</v>
      </c>
      <c r="D65" s="44">
        <v>2400</v>
      </c>
      <c r="E65" s="59">
        <v>123</v>
      </c>
      <c r="F65" s="59">
        <v>255</v>
      </c>
      <c r="G65" s="34">
        <v>345</v>
      </c>
      <c r="H65" s="34">
        <v>343</v>
      </c>
      <c r="I65" s="52">
        <v>752</v>
      </c>
      <c r="J65" s="33">
        <v>542</v>
      </c>
      <c r="K65" s="33">
        <v>465</v>
      </c>
      <c r="L65" s="33">
        <v>2990</v>
      </c>
      <c r="M65" s="33">
        <v>2860</v>
      </c>
      <c r="N65" s="33">
        <v>2730</v>
      </c>
      <c r="O65" s="33">
        <v>2860</v>
      </c>
      <c r="P65" s="33">
        <v>2860</v>
      </c>
      <c r="Q65" s="44">
        <v>2400</v>
      </c>
      <c r="R65" s="57">
        <v>2860</v>
      </c>
      <c r="S65" s="45">
        <v>2600</v>
      </c>
      <c r="T65" s="45">
        <v>2990</v>
      </c>
      <c r="U65" s="49">
        <v>2600</v>
      </c>
      <c r="V65" s="45">
        <v>2640</v>
      </c>
      <c r="W65" s="45">
        <v>2860</v>
      </c>
      <c r="X65" s="49">
        <v>2730</v>
      </c>
      <c r="Y65" s="49">
        <v>2990</v>
      </c>
      <c r="Z65" s="49">
        <v>2600</v>
      </c>
      <c r="AA65" s="45">
        <v>2730</v>
      </c>
      <c r="AB65" s="49">
        <v>2600</v>
      </c>
      <c r="AC65" s="49">
        <v>2600</v>
      </c>
      <c r="AD65" s="49">
        <v>2860</v>
      </c>
      <c r="AE65" s="49">
        <v>2600</v>
      </c>
      <c r="AF65" s="49">
        <v>2600</v>
      </c>
      <c r="AG65" s="49">
        <v>2860</v>
      </c>
      <c r="AH65" s="49">
        <v>2860</v>
      </c>
      <c r="AI65" s="49">
        <v>2900</v>
      </c>
      <c r="AJ65" s="49">
        <v>3335</v>
      </c>
      <c r="AK65" s="49">
        <v>3190</v>
      </c>
      <c r="AL65" s="51">
        <v>3045</v>
      </c>
      <c r="AM65" s="49"/>
      <c r="AN65" s="49"/>
      <c r="AO65" s="49"/>
    </row>
    <row r="66" spans="1:41" s="63" customFormat="1" x14ac:dyDescent="0.2">
      <c r="A66" s="41" t="s">
        <v>35</v>
      </c>
      <c r="B66" s="42">
        <v>600</v>
      </c>
      <c r="C66" s="59">
        <v>0</v>
      </c>
      <c r="D66" s="44">
        <v>600</v>
      </c>
      <c r="E66" s="59">
        <v>0</v>
      </c>
      <c r="F66" s="59">
        <v>5</v>
      </c>
      <c r="G66" s="34">
        <v>2</v>
      </c>
      <c r="H66" s="34">
        <v>1</v>
      </c>
      <c r="I66" s="52">
        <v>6</v>
      </c>
      <c r="J66" s="33">
        <v>45</v>
      </c>
      <c r="K66" s="33">
        <v>4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44">
        <v>600</v>
      </c>
      <c r="R66" s="57">
        <v>0</v>
      </c>
      <c r="S66" s="45">
        <v>0</v>
      </c>
      <c r="T66" s="45">
        <v>575</v>
      </c>
      <c r="U66" s="52">
        <v>700</v>
      </c>
      <c r="V66" s="45">
        <v>660</v>
      </c>
      <c r="W66" s="45">
        <v>880</v>
      </c>
      <c r="X66" s="52">
        <v>840</v>
      </c>
      <c r="Y66" s="52">
        <v>980</v>
      </c>
      <c r="Z66" s="52">
        <v>860</v>
      </c>
      <c r="AA66" s="45">
        <v>900</v>
      </c>
      <c r="AB66" s="52">
        <v>860</v>
      </c>
      <c r="AC66" s="52">
        <v>660</v>
      </c>
      <c r="AD66" s="52">
        <v>726</v>
      </c>
      <c r="AE66" s="52">
        <v>660</v>
      </c>
      <c r="AF66" s="52">
        <v>660</v>
      </c>
      <c r="AG66" s="52">
        <v>726</v>
      </c>
      <c r="AH66" s="52">
        <v>726</v>
      </c>
      <c r="AI66" s="52">
        <v>660</v>
      </c>
      <c r="AJ66" s="52">
        <v>794</v>
      </c>
      <c r="AK66" s="52">
        <v>726</v>
      </c>
      <c r="AL66" s="62">
        <v>693</v>
      </c>
      <c r="AM66" s="52"/>
      <c r="AN66" s="52"/>
      <c r="AO66" s="52"/>
    </row>
    <row r="67" spans="1:41" s="63" customFormat="1" x14ac:dyDescent="0.2">
      <c r="A67" s="41" t="s">
        <v>36</v>
      </c>
      <c r="B67" s="42">
        <v>700</v>
      </c>
      <c r="C67" s="43">
        <v>46</v>
      </c>
      <c r="D67" s="44">
        <v>700</v>
      </c>
      <c r="E67" s="43">
        <v>103</v>
      </c>
      <c r="F67" s="43">
        <v>153</v>
      </c>
      <c r="G67" s="33">
        <v>292</v>
      </c>
      <c r="H67" s="33">
        <v>255</v>
      </c>
      <c r="I67" s="52">
        <v>211</v>
      </c>
      <c r="J67" s="33">
        <v>247</v>
      </c>
      <c r="K67" s="33">
        <v>230</v>
      </c>
      <c r="L67" s="33">
        <v>1150</v>
      </c>
      <c r="M67" s="33">
        <v>1100</v>
      </c>
      <c r="N67" s="33">
        <v>1050</v>
      </c>
      <c r="O67" s="33">
        <v>1100</v>
      </c>
      <c r="P67" s="33">
        <v>1100</v>
      </c>
      <c r="Q67" s="44">
        <v>700</v>
      </c>
      <c r="R67" s="57">
        <v>990</v>
      </c>
      <c r="S67" s="45">
        <v>900</v>
      </c>
      <c r="T67" s="45">
        <v>1035</v>
      </c>
      <c r="U67" s="52">
        <v>900</v>
      </c>
      <c r="V67" s="45">
        <v>902</v>
      </c>
      <c r="W67" s="45">
        <v>1034</v>
      </c>
      <c r="X67" s="52">
        <v>987</v>
      </c>
      <c r="Y67" s="49">
        <v>1181</v>
      </c>
      <c r="Z67" s="49">
        <v>1640</v>
      </c>
      <c r="AA67" s="45">
        <v>1717</v>
      </c>
      <c r="AB67" s="49">
        <v>1640</v>
      </c>
      <c r="AC67" s="49">
        <v>1821</v>
      </c>
      <c r="AD67" s="49">
        <v>1794</v>
      </c>
      <c r="AE67" s="49">
        <v>1640</v>
      </c>
      <c r="AF67" s="49">
        <v>1820</v>
      </c>
      <c r="AG67" s="52">
        <v>946</v>
      </c>
      <c r="AH67" s="52">
        <v>858</v>
      </c>
      <c r="AI67" s="52">
        <v>760</v>
      </c>
      <c r="AJ67" s="49">
        <v>874</v>
      </c>
      <c r="AK67" s="49">
        <v>1144</v>
      </c>
      <c r="AL67" s="51">
        <v>1092</v>
      </c>
      <c r="AM67" s="49"/>
      <c r="AN67" s="49"/>
      <c r="AO67" s="49"/>
    </row>
    <row r="68" spans="1:41" s="63" customFormat="1" x14ac:dyDescent="0.2">
      <c r="A68" s="41" t="s">
        <v>37</v>
      </c>
      <c r="B68" s="42">
        <v>200</v>
      </c>
      <c r="C68" s="59">
        <v>18</v>
      </c>
      <c r="D68" s="44">
        <v>200</v>
      </c>
      <c r="E68" s="59">
        <v>60</v>
      </c>
      <c r="F68" s="59">
        <v>119</v>
      </c>
      <c r="G68" s="34">
        <v>158</v>
      </c>
      <c r="H68" s="34">
        <v>126</v>
      </c>
      <c r="I68" s="52">
        <v>129</v>
      </c>
      <c r="J68" s="33">
        <v>112</v>
      </c>
      <c r="K68" s="33">
        <v>124</v>
      </c>
      <c r="L68" s="33">
        <v>345</v>
      </c>
      <c r="M68" s="33">
        <v>330</v>
      </c>
      <c r="N68" s="33">
        <v>315</v>
      </c>
      <c r="O68" s="33">
        <v>352</v>
      </c>
      <c r="P68" s="33">
        <v>352</v>
      </c>
      <c r="Q68" s="44">
        <v>200</v>
      </c>
      <c r="R68" s="57">
        <v>440</v>
      </c>
      <c r="S68" s="45">
        <v>400</v>
      </c>
      <c r="T68" s="45">
        <v>460</v>
      </c>
      <c r="U68" s="52">
        <v>400</v>
      </c>
      <c r="V68" s="45">
        <v>440</v>
      </c>
      <c r="W68" s="45">
        <v>440</v>
      </c>
      <c r="X68" s="52">
        <v>420</v>
      </c>
      <c r="Y68" s="52">
        <v>460</v>
      </c>
      <c r="Z68" s="52">
        <v>400</v>
      </c>
      <c r="AA68" s="45">
        <v>420</v>
      </c>
      <c r="AB68" s="52">
        <v>400</v>
      </c>
      <c r="AC68" s="52">
        <v>400</v>
      </c>
      <c r="AD68" s="52">
        <v>440</v>
      </c>
      <c r="AE68" s="52">
        <v>400</v>
      </c>
      <c r="AF68" s="52">
        <v>400</v>
      </c>
      <c r="AG68" s="52">
        <v>330</v>
      </c>
      <c r="AH68" s="52">
        <v>330</v>
      </c>
      <c r="AI68" s="52">
        <v>220</v>
      </c>
      <c r="AJ68" s="52">
        <v>253</v>
      </c>
      <c r="AK68" s="52">
        <v>242</v>
      </c>
      <c r="AL68" s="62">
        <v>210</v>
      </c>
      <c r="AM68" s="52"/>
      <c r="AN68" s="52"/>
      <c r="AO68" s="52"/>
    </row>
    <row r="69" spans="1:41" s="63" customFormat="1" x14ac:dyDescent="0.2">
      <c r="A69" s="41" t="s">
        <v>41</v>
      </c>
      <c r="B69" s="42">
        <v>200</v>
      </c>
      <c r="C69" s="59">
        <v>14</v>
      </c>
      <c r="D69" s="44">
        <v>200</v>
      </c>
      <c r="E69" s="59">
        <v>6</v>
      </c>
      <c r="F69" s="59">
        <v>76</v>
      </c>
      <c r="G69" s="34">
        <v>287</v>
      </c>
      <c r="H69" s="34">
        <v>96</v>
      </c>
      <c r="I69" s="52">
        <v>201</v>
      </c>
      <c r="J69" s="33">
        <v>228</v>
      </c>
      <c r="K69" s="33">
        <v>218</v>
      </c>
      <c r="L69" s="33">
        <v>200</v>
      </c>
      <c r="M69" s="33">
        <v>200</v>
      </c>
      <c r="N69" s="33">
        <v>200</v>
      </c>
      <c r="O69" s="33">
        <v>240</v>
      </c>
      <c r="P69" s="33">
        <v>240</v>
      </c>
      <c r="Q69" s="44">
        <v>200</v>
      </c>
      <c r="R69" s="57">
        <v>240</v>
      </c>
      <c r="S69" s="45">
        <v>240</v>
      </c>
      <c r="T69" s="45">
        <v>240</v>
      </c>
      <c r="U69" s="52">
        <v>240</v>
      </c>
      <c r="V69" s="45">
        <v>240</v>
      </c>
      <c r="W69" s="45">
        <v>240</v>
      </c>
      <c r="X69" s="52">
        <v>240</v>
      </c>
      <c r="Y69" s="52">
        <v>200</v>
      </c>
      <c r="Z69" s="52">
        <v>200</v>
      </c>
      <c r="AA69" s="45">
        <v>200</v>
      </c>
      <c r="AB69" s="52">
        <v>200</v>
      </c>
      <c r="AC69" s="52">
        <v>200</v>
      </c>
      <c r="AD69" s="52">
        <v>200</v>
      </c>
      <c r="AE69" s="52">
        <v>200</v>
      </c>
      <c r="AF69" s="52">
        <v>200</v>
      </c>
      <c r="AG69" s="52">
        <v>200</v>
      </c>
      <c r="AH69" s="52">
        <v>200</v>
      </c>
      <c r="AI69" s="52">
        <v>200</v>
      </c>
      <c r="AJ69" s="52">
        <v>200</v>
      </c>
      <c r="AK69" s="52">
        <v>200</v>
      </c>
      <c r="AL69" s="62">
        <v>200</v>
      </c>
      <c r="AM69" s="52"/>
      <c r="AN69" s="52"/>
      <c r="AO69" s="52"/>
    </row>
    <row r="70" spans="1:41" s="63" customFormat="1" x14ac:dyDescent="0.25">
      <c r="A70" s="53" t="s">
        <v>39</v>
      </c>
      <c r="B70" s="64">
        <f t="shared" ref="B70:AO70" si="12">SUM(B52:B69)</f>
        <v>6352</v>
      </c>
      <c r="C70" s="64">
        <f t="shared" si="12"/>
        <v>195</v>
      </c>
      <c r="D70" s="64">
        <f t="shared" si="12"/>
        <v>6352</v>
      </c>
      <c r="E70" s="64">
        <f t="shared" si="12"/>
        <v>558</v>
      </c>
      <c r="F70" s="65">
        <f t="shared" si="12"/>
        <v>2445</v>
      </c>
      <c r="G70" s="64">
        <f t="shared" si="12"/>
        <v>3163</v>
      </c>
      <c r="H70" s="64">
        <f t="shared" si="12"/>
        <v>2690</v>
      </c>
      <c r="I70" s="64">
        <f t="shared" si="12"/>
        <v>5295</v>
      </c>
      <c r="J70" s="64">
        <f t="shared" si="12"/>
        <v>3571</v>
      </c>
      <c r="K70" s="64">
        <f t="shared" si="12"/>
        <v>3252</v>
      </c>
      <c r="L70" s="64">
        <f t="shared" si="12"/>
        <v>7030</v>
      </c>
      <c r="M70" s="64">
        <f t="shared" si="12"/>
        <v>6792</v>
      </c>
      <c r="N70" s="64">
        <f t="shared" si="12"/>
        <v>6436</v>
      </c>
      <c r="O70" s="64">
        <f t="shared" si="12"/>
        <v>6900</v>
      </c>
      <c r="P70" s="64">
        <f t="shared" si="12"/>
        <v>6796</v>
      </c>
      <c r="Q70" s="64">
        <f>SUM(Q52:Q69)</f>
        <v>6352</v>
      </c>
      <c r="R70" s="64">
        <f t="shared" si="12"/>
        <v>7196</v>
      </c>
      <c r="S70" s="64">
        <f t="shared" si="12"/>
        <v>6552</v>
      </c>
      <c r="T70" s="64">
        <f t="shared" si="12"/>
        <v>7958</v>
      </c>
      <c r="U70" s="64">
        <f t="shared" si="12"/>
        <v>7216</v>
      </c>
      <c r="V70" s="64">
        <f t="shared" si="12"/>
        <v>7978</v>
      </c>
      <c r="W70" s="64">
        <f t="shared" si="12"/>
        <v>9298</v>
      </c>
      <c r="X70" s="64">
        <f t="shared" si="12"/>
        <v>8941</v>
      </c>
      <c r="Y70" s="64">
        <f t="shared" si="12"/>
        <v>9598</v>
      </c>
      <c r="Z70" s="64">
        <f t="shared" si="12"/>
        <v>9046</v>
      </c>
      <c r="AA70" s="64">
        <f t="shared" si="12"/>
        <v>9460</v>
      </c>
      <c r="AB70" s="64">
        <f t="shared" si="12"/>
        <v>9082</v>
      </c>
      <c r="AC70" s="64">
        <f t="shared" si="12"/>
        <v>9215</v>
      </c>
      <c r="AD70" s="64">
        <f t="shared" si="12"/>
        <v>9406</v>
      </c>
      <c r="AE70" s="64">
        <f t="shared" si="12"/>
        <v>8672</v>
      </c>
      <c r="AF70" s="64">
        <f t="shared" si="12"/>
        <v>8836</v>
      </c>
      <c r="AG70" s="64">
        <f t="shared" si="12"/>
        <v>8414</v>
      </c>
      <c r="AH70" s="64">
        <f t="shared" si="12"/>
        <v>8373</v>
      </c>
      <c r="AI70" s="64">
        <f t="shared" si="12"/>
        <v>7714</v>
      </c>
      <c r="AJ70" s="64">
        <f t="shared" si="12"/>
        <v>8799</v>
      </c>
      <c r="AK70" s="64">
        <f t="shared" si="12"/>
        <v>8634</v>
      </c>
      <c r="AL70" s="64">
        <f t="shared" si="12"/>
        <v>8206</v>
      </c>
      <c r="AM70" s="64">
        <f t="shared" si="12"/>
        <v>0</v>
      </c>
      <c r="AN70" s="64">
        <f t="shared" si="12"/>
        <v>0</v>
      </c>
      <c r="AO70" s="64">
        <f t="shared" si="12"/>
        <v>0</v>
      </c>
    </row>
    <row r="71" spans="1:41" s="63" customFormat="1" ht="6" customHeight="1" x14ac:dyDescent="0.25">
      <c r="A71" s="37"/>
      <c r="B71" s="38"/>
      <c r="C71" s="38"/>
      <c r="D71" s="38"/>
      <c r="E71" s="38"/>
      <c r="F71" s="38"/>
      <c r="G71" s="38"/>
      <c r="H71" s="39"/>
      <c r="I71" s="39"/>
      <c r="J71" s="38"/>
      <c r="K71" s="38"/>
      <c r="L71" s="38"/>
      <c r="M71" s="38"/>
      <c r="N71" s="38"/>
      <c r="O71" s="39"/>
      <c r="P71" s="38"/>
      <c r="Q71" s="38"/>
      <c r="R71" s="39"/>
      <c r="S71" s="39"/>
      <c r="T71" s="39"/>
      <c r="U71" s="38"/>
      <c r="V71" s="39"/>
      <c r="W71" s="39"/>
      <c r="X71" s="38"/>
      <c r="Y71" s="38"/>
      <c r="Z71" s="39"/>
      <c r="AA71" s="39"/>
      <c r="AB71" s="38"/>
      <c r="AC71" s="38"/>
      <c r="AD71" s="38"/>
      <c r="AE71" s="38"/>
      <c r="AF71" s="38"/>
      <c r="AG71" s="38"/>
      <c r="AH71" s="38"/>
      <c r="AI71" s="38"/>
      <c r="AJ71" s="39"/>
      <c r="AK71" s="38"/>
      <c r="AL71" s="38"/>
      <c r="AM71" s="38"/>
      <c r="AN71" s="38"/>
      <c r="AO71" s="38"/>
    </row>
    <row r="72" spans="1:41" s="63" customFormat="1" x14ac:dyDescent="0.25">
      <c r="A72" s="29" t="s">
        <v>42</v>
      </c>
      <c r="B72" s="30" t="s">
        <v>4</v>
      </c>
      <c r="C72" s="31">
        <f>$C$10</f>
        <v>44531</v>
      </c>
      <c r="D72" s="30" t="s">
        <v>4</v>
      </c>
      <c r="E72" s="31" t="e">
        <f ca="1">$E$10</f>
        <v>#NAME?</v>
      </c>
      <c r="F72" s="31" t="e">
        <f ca="1">$F$10</f>
        <v>#NAME?</v>
      </c>
      <c r="G72" s="31" t="e">
        <f ca="1">$G$10</f>
        <v>#NAME?</v>
      </c>
      <c r="H72" s="31" t="e">
        <f ca="1">$H$10</f>
        <v>#NAME?</v>
      </c>
      <c r="I72" s="31" t="e">
        <f ca="1">$I$10</f>
        <v>#NAME?</v>
      </c>
      <c r="J72" s="31" t="e">
        <f ca="1">$J$10</f>
        <v>#NAME?</v>
      </c>
      <c r="K72" s="31" t="e">
        <f ca="1">$K$10</f>
        <v>#NAME?</v>
      </c>
      <c r="L72" s="31" t="e">
        <f ca="1">$L$10</f>
        <v>#NAME?</v>
      </c>
      <c r="M72" s="31" t="e">
        <f ca="1">$M$10</f>
        <v>#NAME?</v>
      </c>
      <c r="N72" s="31" t="e">
        <f ca="1">$N$10</f>
        <v>#NAME?</v>
      </c>
      <c r="O72" s="31" t="e">
        <f ca="1">$O$10</f>
        <v>#NAME?</v>
      </c>
      <c r="P72" s="31" t="e">
        <f ca="1">$P$10</f>
        <v>#NAME?</v>
      </c>
      <c r="Q72" s="30" t="s">
        <v>4</v>
      </c>
      <c r="R72" s="31" t="e">
        <f t="shared" ref="R72:AO72" ca="1" si="13">R10</f>
        <v>#NAME?</v>
      </c>
      <c r="S72" s="31" t="e">
        <f t="shared" ca="1" si="13"/>
        <v>#NAME?</v>
      </c>
      <c r="T72" s="31" t="e">
        <f t="shared" ca="1" si="13"/>
        <v>#NAME?</v>
      </c>
      <c r="U72" s="31" t="e">
        <f t="shared" ca="1" si="13"/>
        <v>#NAME?</v>
      </c>
      <c r="V72" s="31" t="e">
        <f t="shared" ca="1" si="13"/>
        <v>#NAME?</v>
      </c>
      <c r="W72" s="31" t="e">
        <f t="shared" ca="1" si="13"/>
        <v>#NAME?</v>
      </c>
      <c r="X72" s="31" t="e">
        <f t="shared" ca="1" si="13"/>
        <v>#NAME?</v>
      </c>
      <c r="Y72" s="31" t="e">
        <f t="shared" ca="1" si="13"/>
        <v>#NAME?</v>
      </c>
      <c r="Z72" s="31" t="e">
        <f t="shared" ca="1" si="13"/>
        <v>#NAME?</v>
      </c>
      <c r="AA72" s="31" t="e">
        <f t="shared" ca="1" si="13"/>
        <v>#NAME?</v>
      </c>
      <c r="AB72" s="31" t="e">
        <f t="shared" ca="1" si="13"/>
        <v>#NAME?</v>
      </c>
      <c r="AC72" s="31" t="e">
        <f t="shared" ca="1" si="13"/>
        <v>#NAME?</v>
      </c>
      <c r="AD72" s="31" t="e">
        <f t="shared" ca="1" si="13"/>
        <v>#NAME?</v>
      </c>
      <c r="AE72" s="31" t="e">
        <f t="shared" ca="1" si="13"/>
        <v>#NAME?</v>
      </c>
      <c r="AF72" s="31" t="e">
        <f t="shared" ca="1" si="13"/>
        <v>#NAME?</v>
      </c>
      <c r="AG72" s="31" t="e">
        <f t="shared" ca="1" si="13"/>
        <v>#NAME?</v>
      </c>
      <c r="AH72" s="31" t="e">
        <f t="shared" ca="1" si="13"/>
        <v>#NAME?</v>
      </c>
      <c r="AI72" s="31" t="e">
        <f t="shared" ca="1" si="13"/>
        <v>#NAME?</v>
      </c>
      <c r="AJ72" s="31" t="e">
        <f t="shared" ca="1" si="13"/>
        <v>#NAME?</v>
      </c>
      <c r="AK72" s="31" t="e">
        <f t="shared" ca="1" si="13"/>
        <v>#NAME?</v>
      </c>
      <c r="AL72" s="31" t="e">
        <f t="shared" ca="1" si="13"/>
        <v>#NAME?</v>
      </c>
      <c r="AM72" s="31" t="e">
        <f t="shared" ca="1" si="13"/>
        <v>#NAME?</v>
      </c>
      <c r="AN72" s="31" t="e">
        <f t="shared" ca="1" si="13"/>
        <v>#NAME?</v>
      </c>
      <c r="AO72" s="31" t="e">
        <f t="shared" ca="1" si="13"/>
        <v>#NAME?</v>
      </c>
    </row>
    <row r="73" spans="1:41" s="63" customFormat="1" x14ac:dyDescent="0.25">
      <c r="A73" s="32" t="s">
        <v>43</v>
      </c>
      <c r="B73" s="33">
        <v>176</v>
      </c>
      <c r="C73" s="34">
        <v>0</v>
      </c>
      <c r="D73" s="35">
        <v>176</v>
      </c>
      <c r="E73" s="34">
        <v>0</v>
      </c>
      <c r="F73" s="34">
        <v>13</v>
      </c>
      <c r="G73" s="34">
        <v>6</v>
      </c>
      <c r="H73" s="34">
        <v>1</v>
      </c>
      <c r="I73" s="34">
        <v>3</v>
      </c>
      <c r="J73" s="34">
        <v>2</v>
      </c>
      <c r="K73" s="34">
        <v>0</v>
      </c>
      <c r="L73" s="34">
        <v>0</v>
      </c>
      <c r="M73" s="34">
        <v>88</v>
      </c>
      <c r="N73" s="34">
        <v>192</v>
      </c>
      <c r="O73" s="34">
        <v>180</v>
      </c>
      <c r="P73" s="34">
        <v>180</v>
      </c>
      <c r="Q73" s="35">
        <v>176</v>
      </c>
      <c r="R73" s="67">
        <v>181</v>
      </c>
      <c r="S73" s="34">
        <v>183</v>
      </c>
      <c r="T73" s="34">
        <v>181</v>
      </c>
      <c r="U73" s="34">
        <v>179</v>
      </c>
      <c r="V73" s="34">
        <v>232</v>
      </c>
      <c r="W73" s="34">
        <v>202</v>
      </c>
      <c r="X73" s="34">
        <v>174</v>
      </c>
      <c r="Y73" s="34">
        <v>229</v>
      </c>
      <c r="Z73" s="34">
        <v>246</v>
      </c>
      <c r="AA73" s="34">
        <v>210</v>
      </c>
      <c r="AB73" s="34">
        <v>227</v>
      </c>
      <c r="AC73" s="34">
        <v>231</v>
      </c>
      <c r="AD73" s="34">
        <v>236</v>
      </c>
      <c r="AE73" s="34">
        <v>254</v>
      </c>
      <c r="AF73" s="34">
        <v>236</v>
      </c>
      <c r="AG73" s="34">
        <v>232</v>
      </c>
      <c r="AH73" s="34">
        <v>221</v>
      </c>
      <c r="AI73" s="36">
        <v>223</v>
      </c>
      <c r="AJ73" s="34">
        <v>223</v>
      </c>
      <c r="AK73" s="34">
        <v>242</v>
      </c>
      <c r="AL73" s="34">
        <v>244</v>
      </c>
      <c r="AM73" s="34"/>
      <c r="AN73" s="34"/>
      <c r="AO73" s="34"/>
    </row>
    <row r="74" spans="1:41" s="63" customFormat="1" ht="6" customHeight="1" x14ac:dyDescent="0.25">
      <c r="A74" s="37"/>
      <c r="B74" s="38"/>
      <c r="C74" s="38"/>
      <c r="D74" s="38"/>
      <c r="E74" s="38"/>
      <c r="F74" s="38"/>
      <c r="G74" s="38"/>
      <c r="H74" s="39"/>
      <c r="I74" s="39"/>
      <c r="J74" s="38"/>
      <c r="K74" s="38"/>
      <c r="L74" s="38"/>
      <c r="M74" s="38"/>
      <c r="N74" s="38"/>
      <c r="O74" s="39"/>
      <c r="P74" s="38"/>
      <c r="Q74" s="38"/>
      <c r="R74" s="39"/>
      <c r="S74" s="39"/>
      <c r="T74" s="39"/>
      <c r="U74" s="38"/>
      <c r="V74" s="39"/>
      <c r="W74" s="39"/>
      <c r="X74" s="38"/>
      <c r="Y74" s="38"/>
      <c r="Z74" s="39"/>
      <c r="AA74" s="39"/>
      <c r="AB74" s="38"/>
      <c r="AC74" s="38"/>
      <c r="AD74" s="38"/>
      <c r="AE74" s="38"/>
      <c r="AF74" s="38"/>
      <c r="AG74" s="38"/>
      <c r="AH74" s="38"/>
      <c r="AI74" s="38"/>
      <c r="AJ74" s="39"/>
      <c r="AK74" s="38"/>
      <c r="AL74" s="38"/>
      <c r="AM74" s="38"/>
      <c r="AN74" s="38"/>
      <c r="AO74" s="38"/>
    </row>
    <row r="75" spans="1:41" s="63" customFormat="1" x14ac:dyDescent="0.25">
      <c r="A75" s="29" t="s">
        <v>44</v>
      </c>
      <c r="B75" s="30" t="s">
        <v>4</v>
      </c>
      <c r="C75" s="31">
        <f>$C$10</f>
        <v>44531</v>
      </c>
      <c r="D75" s="30" t="s">
        <v>4</v>
      </c>
      <c r="E75" s="31" t="e">
        <f ca="1">$E$10</f>
        <v>#NAME?</v>
      </c>
      <c r="F75" s="31" t="e">
        <f ca="1">$F$10</f>
        <v>#NAME?</v>
      </c>
      <c r="G75" s="31" t="e">
        <f ca="1">$G$10</f>
        <v>#NAME?</v>
      </c>
      <c r="H75" s="31" t="e">
        <f ca="1">$H$10</f>
        <v>#NAME?</v>
      </c>
      <c r="I75" s="31" t="e">
        <f ca="1">$I$10</f>
        <v>#NAME?</v>
      </c>
      <c r="J75" s="31" t="e">
        <f ca="1">$J$10</f>
        <v>#NAME?</v>
      </c>
      <c r="K75" s="31" t="e">
        <f ca="1">$K$10</f>
        <v>#NAME?</v>
      </c>
      <c r="L75" s="31" t="e">
        <f ca="1">$L$10</f>
        <v>#NAME?</v>
      </c>
      <c r="M75" s="31" t="e">
        <f ca="1">$M$10</f>
        <v>#NAME?</v>
      </c>
      <c r="N75" s="31" t="e">
        <f ca="1">$N$10</f>
        <v>#NAME?</v>
      </c>
      <c r="O75" s="31" t="e">
        <f ca="1">$O$10</f>
        <v>#NAME?</v>
      </c>
      <c r="P75" s="31" t="e">
        <f ca="1">$P$10</f>
        <v>#NAME?</v>
      </c>
      <c r="Q75" s="30" t="s">
        <v>4</v>
      </c>
      <c r="R75" s="31" t="e">
        <f t="shared" ref="R75:AO75" ca="1" si="14">R10</f>
        <v>#NAME?</v>
      </c>
      <c r="S75" s="31" t="e">
        <f t="shared" ca="1" si="14"/>
        <v>#NAME?</v>
      </c>
      <c r="T75" s="31" t="e">
        <f t="shared" ca="1" si="14"/>
        <v>#NAME?</v>
      </c>
      <c r="U75" s="31" t="e">
        <f t="shared" ca="1" si="14"/>
        <v>#NAME?</v>
      </c>
      <c r="V75" s="31" t="e">
        <f t="shared" ca="1" si="14"/>
        <v>#NAME?</v>
      </c>
      <c r="W75" s="31" t="e">
        <f t="shared" ca="1" si="14"/>
        <v>#NAME?</v>
      </c>
      <c r="X75" s="31" t="e">
        <f t="shared" ca="1" si="14"/>
        <v>#NAME?</v>
      </c>
      <c r="Y75" s="31" t="e">
        <f t="shared" ca="1" si="14"/>
        <v>#NAME?</v>
      </c>
      <c r="Z75" s="31" t="e">
        <f t="shared" ca="1" si="14"/>
        <v>#NAME?</v>
      </c>
      <c r="AA75" s="31" t="e">
        <f t="shared" ca="1" si="14"/>
        <v>#NAME?</v>
      </c>
      <c r="AB75" s="31" t="e">
        <f t="shared" ca="1" si="14"/>
        <v>#NAME?</v>
      </c>
      <c r="AC75" s="31" t="e">
        <f t="shared" ca="1" si="14"/>
        <v>#NAME?</v>
      </c>
      <c r="AD75" s="31" t="e">
        <f t="shared" ca="1" si="14"/>
        <v>#NAME?</v>
      </c>
      <c r="AE75" s="31" t="e">
        <f t="shared" ca="1" si="14"/>
        <v>#NAME?</v>
      </c>
      <c r="AF75" s="31" t="e">
        <f t="shared" ca="1" si="14"/>
        <v>#NAME?</v>
      </c>
      <c r="AG75" s="31" t="e">
        <f t="shared" ca="1" si="14"/>
        <v>#NAME?</v>
      </c>
      <c r="AH75" s="31" t="e">
        <f t="shared" ca="1" si="14"/>
        <v>#NAME?</v>
      </c>
      <c r="AI75" s="31" t="e">
        <f t="shared" ca="1" si="14"/>
        <v>#NAME?</v>
      </c>
      <c r="AJ75" s="31" t="e">
        <f t="shared" ca="1" si="14"/>
        <v>#NAME?</v>
      </c>
      <c r="AK75" s="31" t="e">
        <f t="shared" ca="1" si="14"/>
        <v>#NAME?</v>
      </c>
      <c r="AL75" s="31" t="e">
        <f t="shared" ca="1" si="14"/>
        <v>#NAME?</v>
      </c>
      <c r="AM75" s="31" t="e">
        <f t="shared" ca="1" si="14"/>
        <v>#NAME?</v>
      </c>
      <c r="AN75" s="31" t="e">
        <f t="shared" ca="1" si="14"/>
        <v>#NAME?</v>
      </c>
      <c r="AO75" s="31" t="e">
        <f t="shared" ca="1" si="14"/>
        <v>#NAME?</v>
      </c>
    </row>
    <row r="76" spans="1:41" s="63" customFormat="1" x14ac:dyDescent="0.25">
      <c r="A76" s="32" t="s">
        <v>45</v>
      </c>
      <c r="B76" s="33">
        <v>9705</v>
      </c>
      <c r="C76" s="34">
        <v>0</v>
      </c>
      <c r="D76" s="35">
        <v>9705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1</v>
      </c>
      <c r="K76" s="34">
        <v>12</v>
      </c>
      <c r="L76" s="34">
        <v>26</v>
      </c>
      <c r="M76" s="34">
        <v>44</v>
      </c>
      <c r="N76" s="34">
        <v>60</v>
      </c>
      <c r="O76" s="34">
        <v>64</v>
      </c>
      <c r="P76" s="34">
        <v>82</v>
      </c>
      <c r="Q76" s="35">
        <v>9705</v>
      </c>
      <c r="R76" s="67">
        <v>126</v>
      </c>
      <c r="S76" s="34">
        <v>151</v>
      </c>
      <c r="T76" s="34">
        <v>192</v>
      </c>
      <c r="U76" s="34">
        <v>152</v>
      </c>
      <c r="V76" s="34">
        <v>201</v>
      </c>
      <c r="W76" s="34">
        <v>199</v>
      </c>
      <c r="X76" s="34">
        <v>226</v>
      </c>
      <c r="Y76" s="34">
        <v>271</v>
      </c>
      <c r="Z76" s="34">
        <v>254</v>
      </c>
      <c r="AA76" s="34">
        <v>298</v>
      </c>
      <c r="AB76" s="34">
        <v>321</v>
      </c>
      <c r="AC76" s="34">
        <v>309</v>
      </c>
      <c r="AD76" s="34">
        <v>375</v>
      </c>
      <c r="AE76" s="34">
        <v>330</v>
      </c>
      <c r="AF76" s="34">
        <v>351</v>
      </c>
      <c r="AG76" s="34">
        <v>398</v>
      </c>
      <c r="AH76" s="34">
        <v>380</v>
      </c>
      <c r="AI76" s="34">
        <v>354</v>
      </c>
      <c r="AJ76" s="34">
        <v>406</v>
      </c>
      <c r="AK76" s="34">
        <v>445</v>
      </c>
      <c r="AL76" s="34">
        <v>418</v>
      </c>
      <c r="AM76" s="34"/>
      <c r="AN76" s="34"/>
      <c r="AO76" s="34"/>
    </row>
    <row r="77" spans="1:41" s="63" customFormat="1" ht="6" customHeight="1" x14ac:dyDescent="0.25">
      <c r="A77" s="68"/>
      <c r="B77" s="69"/>
      <c r="C77" s="69"/>
      <c r="D77" s="69"/>
      <c r="E77" s="69"/>
      <c r="F77" s="69"/>
      <c r="G77" s="69"/>
      <c r="H77" s="70"/>
      <c r="I77" s="70"/>
      <c r="J77" s="69"/>
      <c r="K77" s="69"/>
      <c r="L77" s="69"/>
      <c r="M77" s="69"/>
      <c r="N77" s="69"/>
      <c r="O77" s="70"/>
      <c r="P77" s="69"/>
      <c r="Q77" s="69"/>
      <c r="R77" s="70"/>
      <c r="S77" s="70"/>
      <c r="T77" s="39"/>
      <c r="U77" s="38"/>
      <c r="V77" s="39"/>
      <c r="W77" s="39"/>
      <c r="X77" s="38"/>
      <c r="Y77" s="38"/>
      <c r="Z77" s="39"/>
      <c r="AA77" s="39"/>
      <c r="AB77" s="38"/>
      <c r="AC77" s="38"/>
      <c r="AD77" s="38"/>
      <c r="AE77" s="38"/>
      <c r="AF77" s="38"/>
      <c r="AG77" s="38"/>
      <c r="AH77" s="38"/>
      <c r="AI77" s="38"/>
      <c r="AJ77" s="39"/>
      <c r="AK77" s="38"/>
      <c r="AL77" s="38"/>
      <c r="AM77" s="38"/>
      <c r="AN77" s="38"/>
      <c r="AO77" s="38"/>
    </row>
    <row r="78" spans="1:41" s="63" customFormat="1" x14ac:dyDescent="0.25">
      <c r="A78" s="71" t="s">
        <v>46</v>
      </c>
      <c r="B78" s="72"/>
      <c r="C78" s="9">
        <f>$C$10</f>
        <v>44531</v>
      </c>
      <c r="D78" s="72" t="s">
        <v>47</v>
      </c>
      <c r="E78" s="9" t="e">
        <f ca="1">$E$10</f>
        <v>#NAME?</v>
      </c>
      <c r="F78" s="9" t="e">
        <f ca="1">$F$10</f>
        <v>#NAME?</v>
      </c>
      <c r="G78" s="9" t="e">
        <f ca="1">$G$10</f>
        <v>#NAME?</v>
      </c>
      <c r="H78" s="9" t="e">
        <f ca="1">$H$10</f>
        <v>#NAME?</v>
      </c>
      <c r="I78" s="9" t="e">
        <f ca="1">$I$10</f>
        <v>#NAME?</v>
      </c>
      <c r="J78" s="9" t="e">
        <f ca="1">$J$10</f>
        <v>#NAME?</v>
      </c>
      <c r="K78" s="9" t="e">
        <f ca="1">$K$10</f>
        <v>#NAME?</v>
      </c>
      <c r="L78" s="9" t="e">
        <f ca="1">$L$10</f>
        <v>#NAME?</v>
      </c>
      <c r="M78" s="9" t="e">
        <f ca="1">$M$10</f>
        <v>#NAME?</v>
      </c>
      <c r="N78" s="9" t="e">
        <f ca="1">$N$10</f>
        <v>#NAME?</v>
      </c>
      <c r="O78" s="9" t="e">
        <f ca="1">$O$10</f>
        <v>#NAME?</v>
      </c>
      <c r="P78" s="9" t="e">
        <f ca="1">$P$10</f>
        <v>#NAME?</v>
      </c>
      <c r="Q78" s="8" t="s">
        <v>47</v>
      </c>
      <c r="R78" s="9" t="e">
        <f t="shared" ref="R78:AO78" ca="1" si="15">R10</f>
        <v>#NAME?</v>
      </c>
      <c r="S78" s="9" t="e">
        <f t="shared" ca="1" si="15"/>
        <v>#NAME?</v>
      </c>
      <c r="T78" s="73" t="e">
        <f t="shared" ca="1" si="15"/>
        <v>#NAME?</v>
      </c>
      <c r="U78" s="31" t="e">
        <f t="shared" ca="1" si="15"/>
        <v>#NAME?</v>
      </c>
      <c r="V78" s="31" t="e">
        <f t="shared" ca="1" si="15"/>
        <v>#NAME?</v>
      </c>
      <c r="W78" s="31" t="e">
        <f t="shared" ca="1" si="15"/>
        <v>#NAME?</v>
      </c>
      <c r="X78" s="31" t="e">
        <f t="shared" ca="1" si="15"/>
        <v>#NAME?</v>
      </c>
      <c r="Y78" s="31" t="e">
        <f t="shared" ca="1" si="15"/>
        <v>#NAME?</v>
      </c>
      <c r="Z78" s="31" t="e">
        <f t="shared" ca="1" si="15"/>
        <v>#NAME?</v>
      </c>
      <c r="AA78" s="31" t="e">
        <f t="shared" ca="1" si="15"/>
        <v>#NAME?</v>
      </c>
      <c r="AB78" s="31" t="e">
        <f t="shared" ca="1" si="15"/>
        <v>#NAME?</v>
      </c>
      <c r="AC78" s="31" t="e">
        <f t="shared" ca="1" si="15"/>
        <v>#NAME?</v>
      </c>
      <c r="AD78" s="31" t="e">
        <f t="shared" ca="1" si="15"/>
        <v>#NAME?</v>
      </c>
      <c r="AE78" s="31" t="e">
        <f t="shared" ca="1" si="15"/>
        <v>#NAME?</v>
      </c>
      <c r="AF78" s="31" t="e">
        <f t="shared" ca="1" si="15"/>
        <v>#NAME?</v>
      </c>
      <c r="AG78" s="31" t="e">
        <f t="shared" ca="1" si="15"/>
        <v>#NAME?</v>
      </c>
      <c r="AH78" s="31" t="e">
        <f t="shared" ca="1" si="15"/>
        <v>#NAME?</v>
      </c>
      <c r="AI78" s="31" t="e">
        <f t="shared" ca="1" si="15"/>
        <v>#NAME?</v>
      </c>
      <c r="AJ78" s="31" t="e">
        <f t="shared" ca="1" si="15"/>
        <v>#NAME?</v>
      </c>
      <c r="AK78" s="31" t="e">
        <f t="shared" ca="1" si="15"/>
        <v>#NAME?</v>
      </c>
      <c r="AL78" s="31" t="e">
        <f t="shared" ca="1" si="15"/>
        <v>#NAME?</v>
      </c>
      <c r="AM78" s="31" t="e">
        <f t="shared" ca="1" si="15"/>
        <v>#NAME?</v>
      </c>
      <c r="AN78" s="31" t="e">
        <f t="shared" ca="1" si="15"/>
        <v>#NAME?</v>
      </c>
      <c r="AO78" s="31" t="e">
        <f t="shared" ca="1" si="15"/>
        <v>#NAME?</v>
      </c>
    </row>
    <row r="79" spans="1:41" s="63" customFormat="1" x14ac:dyDescent="0.25">
      <c r="A79" s="11" t="s">
        <v>48</v>
      </c>
      <c r="B79" s="74"/>
      <c r="C79" s="13">
        <v>525</v>
      </c>
      <c r="D79" s="284">
        <v>3709</v>
      </c>
      <c r="E79" s="13">
        <v>535</v>
      </c>
      <c r="F79" s="13">
        <v>734</v>
      </c>
      <c r="G79" s="13">
        <v>1238</v>
      </c>
      <c r="H79" s="13">
        <v>1286</v>
      </c>
      <c r="I79" s="13">
        <v>1189</v>
      </c>
      <c r="J79" s="13">
        <v>1164</v>
      </c>
      <c r="K79" s="13">
        <v>1201</v>
      </c>
      <c r="L79" s="13">
        <v>1521</v>
      </c>
      <c r="M79" s="13">
        <v>1553</v>
      </c>
      <c r="N79" s="13">
        <v>1726</v>
      </c>
      <c r="O79" s="13">
        <v>1723</v>
      </c>
      <c r="P79" s="75">
        <v>1765</v>
      </c>
      <c r="Q79" s="284">
        <v>3709</v>
      </c>
      <c r="R79" s="13">
        <v>1929</v>
      </c>
      <c r="S79" s="76">
        <v>1874</v>
      </c>
      <c r="T79" s="77">
        <v>2266</v>
      </c>
      <c r="U79" s="78">
        <v>2198</v>
      </c>
      <c r="V79" s="34">
        <v>2252</v>
      </c>
      <c r="W79" s="34">
        <v>2065</v>
      </c>
      <c r="X79" s="34">
        <v>2142</v>
      </c>
      <c r="Y79" s="34">
        <v>2073</v>
      </c>
      <c r="Z79" s="34">
        <v>2165</v>
      </c>
      <c r="AA79" s="34">
        <v>2315</v>
      </c>
      <c r="AB79" s="34">
        <v>2201</v>
      </c>
      <c r="AC79" s="34">
        <v>2329</v>
      </c>
      <c r="AD79" s="78">
        <v>2503</v>
      </c>
      <c r="AE79" s="34">
        <v>2624</v>
      </c>
      <c r="AF79" s="34">
        <v>2549</v>
      </c>
      <c r="AG79" s="78">
        <v>2681</v>
      </c>
      <c r="AH79" s="34">
        <v>2636</v>
      </c>
      <c r="AI79" s="34">
        <v>2192</v>
      </c>
      <c r="AJ79" s="15">
        <v>2306</v>
      </c>
      <c r="AK79" s="34">
        <v>2394</v>
      </c>
      <c r="AL79" s="34">
        <v>2516</v>
      </c>
      <c r="AM79" s="34"/>
      <c r="AN79" s="34"/>
      <c r="AO79" s="34"/>
    </row>
    <row r="80" spans="1:41" s="63" customFormat="1" x14ac:dyDescent="0.25">
      <c r="A80" s="11" t="s">
        <v>49</v>
      </c>
      <c r="B80" s="74"/>
      <c r="C80" s="13">
        <v>0</v>
      </c>
      <c r="D80" s="284"/>
      <c r="E80" s="13">
        <v>172</v>
      </c>
      <c r="F80" s="13">
        <v>67</v>
      </c>
      <c r="G80" s="13">
        <v>26</v>
      </c>
      <c r="H80" s="13">
        <v>1</v>
      </c>
      <c r="I80" s="13">
        <v>3</v>
      </c>
      <c r="J80" s="13">
        <v>86</v>
      </c>
      <c r="K80" s="13">
        <v>59</v>
      </c>
      <c r="L80" s="13">
        <v>18</v>
      </c>
      <c r="M80" s="13">
        <v>1</v>
      </c>
      <c r="N80" s="13">
        <v>2</v>
      </c>
      <c r="O80" s="13">
        <v>6</v>
      </c>
      <c r="P80" s="75">
        <v>73</v>
      </c>
      <c r="Q80" s="284"/>
      <c r="R80" s="13">
        <v>71</v>
      </c>
      <c r="S80" s="76">
        <v>12</v>
      </c>
      <c r="T80" s="77">
        <v>10</v>
      </c>
      <c r="U80" s="20">
        <v>12</v>
      </c>
      <c r="V80" s="34">
        <v>12</v>
      </c>
      <c r="W80" s="34">
        <v>0</v>
      </c>
      <c r="X80" s="34">
        <v>0</v>
      </c>
      <c r="Y80" s="34">
        <v>0</v>
      </c>
      <c r="Z80" s="34">
        <v>6</v>
      </c>
      <c r="AA80" s="34">
        <v>2</v>
      </c>
      <c r="AB80" s="34">
        <v>7</v>
      </c>
      <c r="AC80" s="34">
        <v>1</v>
      </c>
      <c r="AD80" s="20">
        <v>10</v>
      </c>
      <c r="AE80" s="34">
        <v>32</v>
      </c>
      <c r="AF80" s="34">
        <v>3</v>
      </c>
      <c r="AG80" s="20">
        <v>1</v>
      </c>
      <c r="AH80" s="34">
        <v>1</v>
      </c>
      <c r="AI80" s="34">
        <v>0</v>
      </c>
      <c r="AJ80" s="15">
        <v>0</v>
      </c>
      <c r="AK80" s="34">
        <v>0</v>
      </c>
      <c r="AL80" s="34">
        <v>2</v>
      </c>
      <c r="AM80" s="34"/>
      <c r="AN80" s="34"/>
      <c r="AO80" s="34"/>
    </row>
    <row r="81" spans="1:41" s="80" customFormat="1" x14ac:dyDescent="0.25">
      <c r="A81" s="24" t="s">
        <v>39</v>
      </c>
      <c r="B81" s="26">
        <f t="shared" ref="B81:AO81" si="16">SUM(B79:B80)</f>
        <v>0</v>
      </c>
      <c r="C81" s="26">
        <f t="shared" si="16"/>
        <v>525</v>
      </c>
      <c r="D81" s="26">
        <f t="shared" si="16"/>
        <v>3709</v>
      </c>
      <c r="E81" s="26">
        <f t="shared" si="16"/>
        <v>707</v>
      </c>
      <c r="F81" s="26">
        <f t="shared" si="16"/>
        <v>801</v>
      </c>
      <c r="G81" s="26">
        <f t="shared" si="16"/>
        <v>1264</v>
      </c>
      <c r="H81" s="26">
        <f t="shared" si="16"/>
        <v>1287</v>
      </c>
      <c r="I81" s="26">
        <f t="shared" si="16"/>
        <v>1192</v>
      </c>
      <c r="J81" s="26">
        <f t="shared" si="16"/>
        <v>1250</v>
      </c>
      <c r="K81" s="26">
        <f t="shared" si="16"/>
        <v>1260</v>
      </c>
      <c r="L81" s="26">
        <f t="shared" si="16"/>
        <v>1539</v>
      </c>
      <c r="M81" s="26">
        <f t="shared" si="16"/>
        <v>1554</v>
      </c>
      <c r="N81" s="26">
        <f t="shared" si="16"/>
        <v>1728</v>
      </c>
      <c r="O81" s="26">
        <f t="shared" si="16"/>
        <v>1729</v>
      </c>
      <c r="P81" s="26">
        <f t="shared" si="16"/>
        <v>1838</v>
      </c>
      <c r="Q81" s="26">
        <f>SUM(Q79:Q80)</f>
        <v>3709</v>
      </c>
      <c r="R81" s="26">
        <f t="shared" si="16"/>
        <v>2000</v>
      </c>
      <c r="S81" s="26">
        <f t="shared" si="16"/>
        <v>1886</v>
      </c>
      <c r="T81" s="79">
        <f t="shared" si="16"/>
        <v>2276</v>
      </c>
      <c r="U81" s="55">
        <f t="shared" si="16"/>
        <v>2210</v>
      </c>
      <c r="V81" s="55">
        <f t="shared" si="16"/>
        <v>2264</v>
      </c>
      <c r="W81" s="55">
        <f t="shared" si="16"/>
        <v>2065</v>
      </c>
      <c r="X81" s="55">
        <f t="shared" si="16"/>
        <v>2142</v>
      </c>
      <c r="Y81" s="55">
        <f t="shared" si="16"/>
        <v>2073</v>
      </c>
      <c r="Z81" s="55">
        <f t="shared" si="16"/>
        <v>2171</v>
      </c>
      <c r="AA81" s="55">
        <f t="shared" si="16"/>
        <v>2317</v>
      </c>
      <c r="AB81" s="55">
        <f t="shared" si="16"/>
        <v>2208</v>
      </c>
      <c r="AC81" s="55">
        <f t="shared" si="16"/>
        <v>2330</v>
      </c>
      <c r="AD81" s="55">
        <f t="shared" si="16"/>
        <v>2513</v>
      </c>
      <c r="AE81" s="55">
        <f t="shared" si="16"/>
        <v>2656</v>
      </c>
      <c r="AF81" s="55">
        <f t="shared" si="16"/>
        <v>2552</v>
      </c>
      <c r="AG81" s="55">
        <f t="shared" si="16"/>
        <v>2682</v>
      </c>
      <c r="AH81" s="55">
        <f t="shared" si="16"/>
        <v>2637</v>
      </c>
      <c r="AI81" s="55">
        <f t="shared" si="16"/>
        <v>2192</v>
      </c>
      <c r="AJ81" s="55">
        <f t="shared" si="16"/>
        <v>2306</v>
      </c>
      <c r="AK81" s="55">
        <f t="shared" si="16"/>
        <v>2394</v>
      </c>
      <c r="AL81" s="55">
        <f t="shared" si="16"/>
        <v>2518</v>
      </c>
      <c r="AM81" s="55">
        <f t="shared" si="16"/>
        <v>0</v>
      </c>
      <c r="AN81" s="55">
        <f t="shared" si="16"/>
        <v>0</v>
      </c>
      <c r="AO81" s="55">
        <f t="shared" si="16"/>
        <v>0</v>
      </c>
    </row>
    <row r="82" spans="1:41" s="63" customFormat="1" ht="6" customHeight="1" x14ac:dyDescent="0.25">
      <c r="A82" s="81"/>
      <c r="B82" s="82"/>
      <c r="C82" s="82"/>
      <c r="D82" s="82"/>
      <c r="E82" s="82"/>
      <c r="F82" s="82"/>
      <c r="G82" s="82"/>
      <c r="H82" s="83"/>
      <c r="I82" s="83"/>
      <c r="J82" s="82"/>
      <c r="K82" s="82"/>
      <c r="L82" s="82"/>
      <c r="M82" s="82"/>
      <c r="N82" s="82"/>
      <c r="O82" s="83"/>
      <c r="P82" s="82"/>
      <c r="Q82" s="82"/>
      <c r="R82" s="83"/>
      <c r="S82" s="83"/>
      <c r="T82" s="39"/>
      <c r="U82" s="38"/>
      <c r="V82" s="39"/>
      <c r="W82" s="39"/>
      <c r="X82" s="38"/>
      <c r="Y82" s="38"/>
      <c r="Z82" s="39"/>
      <c r="AA82" s="39"/>
      <c r="AB82" s="38"/>
      <c r="AC82" s="38"/>
      <c r="AD82" s="38"/>
      <c r="AE82" s="38"/>
      <c r="AF82" s="38"/>
      <c r="AG82" s="38"/>
      <c r="AH82" s="38"/>
      <c r="AI82" s="38"/>
      <c r="AJ82" s="39"/>
      <c r="AK82" s="38"/>
      <c r="AL82" s="38"/>
      <c r="AM82" s="38"/>
      <c r="AN82" s="38"/>
      <c r="AO82" s="38"/>
    </row>
    <row r="83" spans="1:41" s="63" customFormat="1" x14ac:dyDescent="0.25">
      <c r="A83" s="84" t="s">
        <v>50</v>
      </c>
      <c r="B83" s="85"/>
      <c r="C83" s="31">
        <f>$C$10</f>
        <v>44531</v>
      </c>
      <c r="D83" s="85"/>
      <c r="E83" s="31" t="e">
        <f ca="1">$E$10</f>
        <v>#NAME?</v>
      </c>
      <c r="F83" s="31" t="e">
        <f ca="1">$F$10</f>
        <v>#NAME?</v>
      </c>
      <c r="G83" s="31" t="e">
        <f ca="1">$G$10</f>
        <v>#NAME?</v>
      </c>
      <c r="H83" s="31" t="e">
        <f ca="1">$H$10</f>
        <v>#NAME?</v>
      </c>
      <c r="I83" s="31" t="e">
        <f ca="1">$I$10</f>
        <v>#NAME?</v>
      </c>
      <c r="J83" s="31" t="e">
        <f ca="1">$J$10</f>
        <v>#NAME?</v>
      </c>
      <c r="K83" s="31" t="e">
        <f ca="1">$K$10</f>
        <v>#NAME?</v>
      </c>
      <c r="L83" s="31" t="e">
        <f ca="1">$L$10</f>
        <v>#NAME?</v>
      </c>
      <c r="M83" s="31" t="e">
        <f ca="1">$M$10</f>
        <v>#NAME?</v>
      </c>
      <c r="N83" s="31" t="e">
        <f ca="1">$N$10</f>
        <v>#NAME?</v>
      </c>
      <c r="O83" s="31" t="e">
        <f ca="1">$O$10</f>
        <v>#NAME?</v>
      </c>
      <c r="P83" s="31" t="e">
        <f ca="1">$P$10</f>
        <v>#NAME?</v>
      </c>
      <c r="Q83" s="85"/>
      <c r="R83" s="31" t="e">
        <f t="shared" ref="R83:AO83" ca="1" si="17">R10</f>
        <v>#NAME?</v>
      </c>
      <c r="S83" s="31" t="e">
        <f t="shared" ca="1" si="17"/>
        <v>#NAME?</v>
      </c>
      <c r="T83" s="31" t="e">
        <f t="shared" ca="1" si="17"/>
        <v>#NAME?</v>
      </c>
      <c r="U83" s="31" t="e">
        <f t="shared" ca="1" si="17"/>
        <v>#NAME?</v>
      </c>
      <c r="V83" s="31" t="e">
        <f t="shared" ca="1" si="17"/>
        <v>#NAME?</v>
      </c>
      <c r="W83" s="31" t="e">
        <f t="shared" ca="1" si="17"/>
        <v>#NAME?</v>
      </c>
      <c r="X83" s="31" t="e">
        <f t="shared" ca="1" si="17"/>
        <v>#NAME?</v>
      </c>
      <c r="Y83" s="31" t="e">
        <f t="shared" ca="1" si="17"/>
        <v>#NAME?</v>
      </c>
      <c r="Z83" s="31" t="e">
        <f t="shared" ca="1" si="17"/>
        <v>#NAME?</v>
      </c>
      <c r="AA83" s="31" t="e">
        <f t="shared" ca="1" si="17"/>
        <v>#NAME?</v>
      </c>
      <c r="AB83" s="31" t="e">
        <f t="shared" ca="1" si="17"/>
        <v>#NAME?</v>
      </c>
      <c r="AC83" s="31" t="e">
        <f t="shared" ca="1" si="17"/>
        <v>#NAME?</v>
      </c>
      <c r="AD83" s="31" t="e">
        <f t="shared" ca="1" si="17"/>
        <v>#NAME?</v>
      </c>
      <c r="AE83" s="31" t="e">
        <f t="shared" ca="1" si="17"/>
        <v>#NAME?</v>
      </c>
      <c r="AF83" s="31" t="e">
        <f t="shared" ca="1" si="17"/>
        <v>#NAME?</v>
      </c>
      <c r="AG83" s="31" t="e">
        <f t="shared" ca="1" si="17"/>
        <v>#NAME?</v>
      </c>
      <c r="AH83" s="31" t="e">
        <f t="shared" ca="1" si="17"/>
        <v>#NAME?</v>
      </c>
      <c r="AI83" s="31" t="e">
        <f t="shared" ca="1" si="17"/>
        <v>#NAME?</v>
      </c>
      <c r="AJ83" s="31" t="e">
        <f t="shared" ca="1" si="17"/>
        <v>#NAME?</v>
      </c>
      <c r="AK83" s="31" t="e">
        <f t="shared" ca="1" si="17"/>
        <v>#NAME?</v>
      </c>
      <c r="AL83" s="31" t="e">
        <f t="shared" ca="1" si="17"/>
        <v>#NAME?</v>
      </c>
      <c r="AM83" s="31" t="e">
        <f t="shared" ca="1" si="17"/>
        <v>#NAME?</v>
      </c>
      <c r="AN83" s="31" t="e">
        <f t="shared" ca="1" si="17"/>
        <v>#NAME?</v>
      </c>
      <c r="AO83" s="31" t="e">
        <f t="shared" ca="1" si="17"/>
        <v>#NAME?</v>
      </c>
    </row>
    <row r="84" spans="1:41" s="63" customFormat="1" x14ac:dyDescent="0.25">
      <c r="A84" s="86" t="s">
        <v>51</v>
      </c>
      <c r="B84" s="87"/>
      <c r="C84" s="34">
        <v>0</v>
      </c>
      <c r="D84" s="88"/>
      <c r="E84" s="34">
        <v>0</v>
      </c>
      <c r="F84" s="34">
        <v>0</v>
      </c>
      <c r="G84" s="89">
        <v>320</v>
      </c>
      <c r="H84" s="34">
        <v>314</v>
      </c>
      <c r="I84" s="34">
        <v>406</v>
      </c>
      <c r="J84" s="34">
        <v>391</v>
      </c>
      <c r="K84" s="34">
        <v>446</v>
      </c>
      <c r="L84" s="34">
        <v>475</v>
      </c>
      <c r="M84" s="34">
        <v>450</v>
      </c>
      <c r="N84" s="34">
        <v>433</v>
      </c>
      <c r="O84" s="34">
        <v>386</v>
      </c>
      <c r="P84" s="34">
        <v>415</v>
      </c>
      <c r="Q84" s="88"/>
      <c r="R84" s="67">
        <v>430</v>
      </c>
      <c r="S84" s="34">
        <v>415</v>
      </c>
      <c r="T84" s="34">
        <v>497</v>
      </c>
      <c r="U84" s="34">
        <v>512</v>
      </c>
      <c r="V84" s="34">
        <v>525</v>
      </c>
      <c r="W84" s="34">
        <v>429</v>
      </c>
      <c r="X84" s="34">
        <v>388</v>
      </c>
      <c r="Y84" s="34">
        <v>473</v>
      </c>
      <c r="Z84" s="34">
        <v>359</v>
      </c>
      <c r="AA84" s="34">
        <v>358</v>
      </c>
      <c r="AB84" s="34">
        <v>349</v>
      </c>
      <c r="AC84" s="34">
        <v>394</v>
      </c>
      <c r="AD84" s="34">
        <v>361</v>
      </c>
      <c r="AE84" s="34">
        <v>384</v>
      </c>
      <c r="AF84" s="34">
        <v>361</v>
      </c>
      <c r="AG84" s="34">
        <v>356</v>
      </c>
      <c r="AH84" s="34">
        <v>393</v>
      </c>
      <c r="AI84" s="34">
        <v>395</v>
      </c>
      <c r="AJ84" s="34">
        <v>366</v>
      </c>
      <c r="AK84" s="34">
        <v>383</v>
      </c>
      <c r="AL84" s="34">
        <v>370</v>
      </c>
      <c r="AM84" s="34"/>
      <c r="AN84" s="34"/>
      <c r="AO84" s="34"/>
    </row>
    <row r="85" spans="1:41" s="63" customFormat="1" ht="6" customHeight="1" x14ac:dyDescent="0.25">
      <c r="A85" s="37"/>
      <c r="B85" s="38"/>
      <c r="C85" s="38"/>
      <c r="D85" s="38"/>
      <c r="E85" s="38"/>
      <c r="F85" s="38"/>
      <c r="G85" s="38"/>
      <c r="H85" s="39"/>
      <c r="I85" s="39"/>
      <c r="J85" s="38"/>
      <c r="K85" s="38"/>
      <c r="L85" s="38"/>
      <c r="M85" s="38"/>
      <c r="N85" s="38"/>
      <c r="O85" s="39"/>
      <c r="P85" s="69"/>
      <c r="Q85" s="69"/>
      <c r="R85" s="70"/>
      <c r="S85" s="70"/>
      <c r="T85" s="39"/>
      <c r="U85" s="38"/>
      <c r="V85" s="39"/>
      <c r="W85" s="39"/>
      <c r="X85" s="38"/>
      <c r="Y85" s="38"/>
      <c r="Z85" s="39"/>
      <c r="AA85" s="39"/>
      <c r="AB85" s="38"/>
      <c r="AC85" s="38"/>
      <c r="AD85" s="38"/>
      <c r="AE85" s="38"/>
      <c r="AF85" s="38"/>
      <c r="AG85" s="38"/>
      <c r="AH85" s="38"/>
      <c r="AI85" s="38"/>
      <c r="AJ85" s="39"/>
      <c r="AK85" s="38"/>
      <c r="AL85" s="38"/>
      <c r="AM85" s="38"/>
      <c r="AN85" s="38"/>
      <c r="AO85" s="38"/>
    </row>
    <row r="86" spans="1:41" s="63" customFormat="1" x14ac:dyDescent="0.25">
      <c r="A86" s="90" t="s">
        <v>52</v>
      </c>
      <c r="B86" s="91"/>
      <c r="C86" s="92">
        <f>$C$10</f>
        <v>44531</v>
      </c>
      <c r="D86" s="91"/>
      <c r="E86" s="92" t="e">
        <f ca="1">$E$10</f>
        <v>#NAME?</v>
      </c>
      <c r="F86" s="92" t="e">
        <f ca="1">$F$10</f>
        <v>#NAME?</v>
      </c>
      <c r="G86" s="92" t="e">
        <f ca="1">$G$10</f>
        <v>#NAME?</v>
      </c>
      <c r="H86" s="92" t="e">
        <f ca="1">$H$10</f>
        <v>#NAME?</v>
      </c>
      <c r="I86" s="92" t="e">
        <f ca="1">$I$10</f>
        <v>#NAME?</v>
      </c>
      <c r="J86" s="92" t="e">
        <f ca="1">$J$10</f>
        <v>#NAME?</v>
      </c>
      <c r="K86" s="92" t="e">
        <f ca="1">$K$10</f>
        <v>#NAME?</v>
      </c>
      <c r="L86" s="92" t="e">
        <f ca="1">$L$10</f>
        <v>#NAME?</v>
      </c>
      <c r="M86" s="92" t="e">
        <f ca="1">$M$10</f>
        <v>#NAME?</v>
      </c>
      <c r="N86" s="92" t="e">
        <f ca="1">$N$10</f>
        <v>#NAME?</v>
      </c>
      <c r="O86" s="92" t="e">
        <f ca="1">$O$10</f>
        <v>#NAME?</v>
      </c>
      <c r="P86" s="93" t="e">
        <f ca="1">$P$10</f>
        <v>#NAME?</v>
      </c>
      <c r="Q86" s="94"/>
      <c r="R86" s="9" t="e">
        <f t="shared" ref="R86:AO86" ca="1" si="18">R10</f>
        <v>#NAME?</v>
      </c>
      <c r="S86" s="9" t="e">
        <f t="shared" ca="1" si="18"/>
        <v>#NAME?</v>
      </c>
      <c r="T86" s="73" t="e">
        <f t="shared" ca="1" si="18"/>
        <v>#NAME?</v>
      </c>
      <c r="U86" s="31" t="e">
        <f t="shared" ca="1" si="18"/>
        <v>#NAME?</v>
      </c>
      <c r="V86" s="31" t="e">
        <f t="shared" ca="1" si="18"/>
        <v>#NAME?</v>
      </c>
      <c r="W86" s="31" t="e">
        <f t="shared" ca="1" si="18"/>
        <v>#NAME?</v>
      </c>
      <c r="X86" s="31" t="e">
        <f t="shared" ca="1" si="18"/>
        <v>#NAME?</v>
      </c>
      <c r="Y86" s="31" t="e">
        <f t="shared" ca="1" si="18"/>
        <v>#NAME?</v>
      </c>
      <c r="Z86" s="31" t="e">
        <f t="shared" ca="1" si="18"/>
        <v>#NAME?</v>
      </c>
      <c r="AA86" s="31" t="e">
        <f t="shared" ca="1" si="18"/>
        <v>#NAME?</v>
      </c>
      <c r="AB86" s="31" t="e">
        <f t="shared" ca="1" si="18"/>
        <v>#NAME?</v>
      </c>
      <c r="AC86" s="31" t="e">
        <f t="shared" ca="1" si="18"/>
        <v>#NAME?</v>
      </c>
      <c r="AD86" s="31" t="e">
        <f t="shared" ca="1" si="18"/>
        <v>#NAME?</v>
      </c>
      <c r="AE86" s="95" t="e">
        <f t="shared" ca="1" si="18"/>
        <v>#NAME?</v>
      </c>
      <c r="AF86" s="31" t="e">
        <f t="shared" ca="1" si="18"/>
        <v>#NAME?</v>
      </c>
      <c r="AG86" s="31" t="e">
        <f t="shared" ca="1" si="18"/>
        <v>#NAME?</v>
      </c>
      <c r="AH86" s="31" t="e">
        <f t="shared" ca="1" si="18"/>
        <v>#NAME?</v>
      </c>
      <c r="AI86" s="95" t="e">
        <f t="shared" ca="1" si="18"/>
        <v>#NAME?</v>
      </c>
      <c r="AJ86" s="31" t="e">
        <f t="shared" ca="1" si="18"/>
        <v>#NAME?</v>
      </c>
      <c r="AK86" s="31" t="e">
        <f t="shared" ca="1" si="18"/>
        <v>#NAME?</v>
      </c>
      <c r="AL86" s="31" t="e">
        <f t="shared" ca="1" si="18"/>
        <v>#NAME?</v>
      </c>
      <c r="AM86" s="31" t="e">
        <f t="shared" ca="1" si="18"/>
        <v>#NAME?</v>
      </c>
      <c r="AN86" s="31" t="e">
        <f t="shared" ca="1" si="18"/>
        <v>#NAME?</v>
      </c>
      <c r="AO86" s="31" t="e">
        <f t="shared" ca="1" si="18"/>
        <v>#NAME?</v>
      </c>
    </row>
    <row r="87" spans="1:41" x14ac:dyDescent="0.25">
      <c r="A87" s="96" t="s">
        <v>53</v>
      </c>
      <c r="B87" s="97"/>
      <c r="C87" s="98">
        <v>13124</v>
      </c>
      <c r="D87" s="99"/>
      <c r="E87" s="98">
        <v>18711</v>
      </c>
      <c r="F87" s="100">
        <v>21805</v>
      </c>
      <c r="G87" s="98">
        <v>24241</v>
      </c>
      <c r="H87" s="98">
        <v>20409</v>
      </c>
      <c r="I87" s="98">
        <v>23062</v>
      </c>
      <c r="J87" s="98">
        <v>26943</v>
      </c>
      <c r="K87" s="98">
        <v>36813</v>
      </c>
      <c r="L87" s="101">
        <v>29827</v>
      </c>
      <c r="M87" s="98">
        <v>24165</v>
      </c>
      <c r="N87" s="98">
        <v>25577</v>
      </c>
      <c r="O87" s="98">
        <v>26443</v>
      </c>
      <c r="P87" s="102">
        <v>34638</v>
      </c>
      <c r="Q87" s="103"/>
      <c r="R87" s="104">
        <v>34517</v>
      </c>
      <c r="S87" s="105">
        <v>34139</v>
      </c>
      <c r="T87" s="106">
        <v>41835</v>
      </c>
      <c r="U87" s="33">
        <v>41713</v>
      </c>
      <c r="V87" s="107">
        <v>43773</v>
      </c>
      <c r="W87" s="33">
        <v>41136</v>
      </c>
      <c r="X87" s="33">
        <v>43677</v>
      </c>
      <c r="Y87" s="33">
        <v>39764</v>
      </c>
      <c r="Z87" s="33">
        <v>42037</v>
      </c>
      <c r="AA87" s="33">
        <v>40463</v>
      </c>
      <c r="AB87" s="33">
        <v>40088</v>
      </c>
      <c r="AC87" s="33">
        <v>36926</v>
      </c>
      <c r="AD87" s="108">
        <v>37813</v>
      </c>
      <c r="AE87" s="34">
        <v>34221</v>
      </c>
      <c r="AF87" s="106">
        <v>33862</v>
      </c>
      <c r="AG87" s="109">
        <v>23087</v>
      </c>
      <c r="AH87" s="109">
        <v>30970</v>
      </c>
      <c r="AI87" s="34">
        <v>29157</v>
      </c>
      <c r="AJ87" s="106">
        <v>30298</v>
      </c>
      <c r="AK87" s="33">
        <v>29718</v>
      </c>
      <c r="AL87" s="33">
        <v>30394</v>
      </c>
      <c r="AM87" s="33"/>
      <c r="AN87" s="33"/>
      <c r="AO87" s="33"/>
    </row>
    <row r="88" spans="1:41" ht="6" customHeight="1" x14ac:dyDescent="0.25">
      <c r="A88" s="37"/>
      <c r="B88" s="38"/>
      <c r="C88" s="38"/>
      <c r="D88" s="38"/>
      <c r="E88" s="38"/>
      <c r="F88" s="38"/>
      <c r="G88" s="38"/>
      <c r="H88" s="39"/>
      <c r="I88" s="39"/>
      <c r="J88" s="38"/>
      <c r="K88" s="38"/>
      <c r="L88" s="38"/>
      <c r="M88" s="38"/>
      <c r="N88" s="38"/>
      <c r="O88" s="39"/>
      <c r="P88" s="82"/>
      <c r="Q88" s="82"/>
      <c r="R88" s="83"/>
      <c r="S88" s="83"/>
      <c r="T88" s="39"/>
      <c r="U88" s="38"/>
      <c r="V88" s="39"/>
      <c r="W88" s="39"/>
      <c r="X88" s="38"/>
      <c r="Y88" s="38"/>
      <c r="Z88" s="39"/>
      <c r="AA88" s="39"/>
      <c r="AB88" s="38"/>
      <c r="AC88" s="38"/>
      <c r="AD88" s="38"/>
      <c r="AE88" s="82"/>
      <c r="AF88" s="38"/>
      <c r="AG88" s="38"/>
      <c r="AH88" s="38"/>
      <c r="AI88" s="82"/>
      <c r="AJ88" s="39"/>
      <c r="AK88" s="38"/>
      <c r="AL88" s="38"/>
      <c r="AM88" s="38"/>
      <c r="AN88" s="38"/>
      <c r="AO88" s="38"/>
    </row>
    <row r="89" spans="1:41" x14ac:dyDescent="0.25">
      <c r="A89" s="110" t="s">
        <v>54</v>
      </c>
      <c r="B89" s="111"/>
      <c r="C89" s="31">
        <f>$C$10</f>
        <v>44531</v>
      </c>
      <c r="D89" s="111"/>
      <c r="E89" s="31" t="e">
        <f ca="1">$E$10</f>
        <v>#NAME?</v>
      </c>
      <c r="F89" s="31" t="e">
        <f ca="1">$F$10</f>
        <v>#NAME?</v>
      </c>
      <c r="G89" s="31" t="e">
        <f ca="1">$G$10</f>
        <v>#NAME?</v>
      </c>
      <c r="H89" s="31" t="e">
        <f ca="1">$H$10</f>
        <v>#NAME?</v>
      </c>
      <c r="I89" s="31" t="e">
        <f ca="1">$I$10</f>
        <v>#NAME?</v>
      </c>
      <c r="J89" s="31" t="e">
        <f ca="1">$J$10</f>
        <v>#NAME?</v>
      </c>
      <c r="K89" s="31" t="e">
        <f ca="1">$K$10</f>
        <v>#NAME?</v>
      </c>
      <c r="L89" s="31" t="e">
        <f ca="1">$L$10</f>
        <v>#NAME?</v>
      </c>
      <c r="M89" s="31" t="e">
        <f ca="1">$M$10</f>
        <v>#NAME?</v>
      </c>
      <c r="N89" s="31" t="e">
        <f ca="1">$N$10</f>
        <v>#NAME?</v>
      </c>
      <c r="O89" s="31" t="e">
        <f ca="1">$O$10</f>
        <v>#NAME?</v>
      </c>
      <c r="P89" s="31" t="e">
        <f ca="1">P86</f>
        <v>#NAME?</v>
      </c>
      <c r="Q89" s="111"/>
      <c r="R89" s="31" t="e">
        <f t="shared" ref="R89:AO89" ca="1" si="19">R10</f>
        <v>#NAME?</v>
      </c>
      <c r="S89" s="31" t="e">
        <f t="shared" ca="1" si="19"/>
        <v>#NAME?</v>
      </c>
      <c r="T89" s="31" t="e">
        <f t="shared" ca="1" si="19"/>
        <v>#NAME?</v>
      </c>
      <c r="U89" s="31" t="e">
        <f t="shared" ca="1" si="19"/>
        <v>#NAME?</v>
      </c>
      <c r="V89" s="31" t="e">
        <f t="shared" ca="1" si="19"/>
        <v>#NAME?</v>
      </c>
      <c r="W89" s="31" t="e">
        <f t="shared" ca="1" si="19"/>
        <v>#NAME?</v>
      </c>
      <c r="X89" s="31" t="e">
        <f t="shared" ca="1" si="19"/>
        <v>#NAME?</v>
      </c>
      <c r="Y89" s="31" t="e">
        <f t="shared" ca="1" si="19"/>
        <v>#NAME?</v>
      </c>
      <c r="Z89" s="31" t="e">
        <f t="shared" ca="1" si="19"/>
        <v>#NAME?</v>
      </c>
      <c r="AA89" s="31" t="e">
        <f t="shared" ca="1" si="19"/>
        <v>#NAME?</v>
      </c>
      <c r="AB89" s="31" t="e">
        <f t="shared" ca="1" si="19"/>
        <v>#NAME?</v>
      </c>
      <c r="AC89" s="31" t="e">
        <f t="shared" ca="1" si="19"/>
        <v>#NAME?</v>
      </c>
      <c r="AD89" s="31" t="e">
        <f t="shared" ca="1" si="19"/>
        <v>#NAME?</v>
      </c>
      <c r="AE89" s="31" t="e">
        <f t="shared" ca="1" si="19"/>
        <v>#NAME?</v>
      </c>
      <c r="AF89" s="31" t="e">
        <f t="shared" ca="1" si="19"/>
        <v>#NAME?</v>
      </c>
      <c r="AG89" s="31" t="e">
        <f t="shared" ca="1" si="19"/>
        <v>#NAME?</v>
      </c>
      <c r="AH89" s="31" t="e">
        <f t="shared" ca="1" si="19"/>
        <v>#NAME?</v>
      </c>
      <c r="AI89" s="31" t="e">
        <f t="shared" ca="1" si="19"/>
        <v>#NAME?</v>
      </c>
      <c r="AJ89" s="31" t="e">
        <f t="shared" ca="1" si="19"/>
        <v>#NAME?</v>
      </c>
      <c r="AK89" s="31" t="e">
        <f t="shared" ca="1" si="19"/>
        <v>#NAME?</v>
      </c>
      <c r="AL89" s="31" t="e">
        <f t="shared" ca="1" si="19"/>
        <v>#NAME?</v>
      </c>
      <c r="AM89" s="31" t="e">
        <f t="shared" ca="1" si="19"/>
        <v>#NAME?</v>
      </c>
      <c r="AN89" s="31" t="e">
        <f t="shared" ca="1" si="19"/>
        <v>#NAME?</v>
      </c>
      <c r="AO89" s="31" t="e">
        <f t="shared" ca="1" si="19"/>
        <v>#NAME?</v>
      </c>
    </row>
    <row r="90" spans="1:41" ht="15" x14ac:dyDescent="0.25">
      <c r="A90" s="112" t="s">
        <v>55</v>
      </c>
      <c r="B90" s="113" t="s">
        <v>56</v>
      </c>
      <c r="C90" s="34">
        <v>23</v>
      </c>
      <c r="D90" s="114" t="s">
        <v>56</v>
      </c>
      <c r="E90" s="34">
        <v>21</v>
      </c>
      <c r="F90" s="34">
        <v>6</v>
      </c>
      <c r="G90" s="34">
        <v>8</v>
      </c>
      <c r="H90" s="34">
        <v>22</v>
      </c>
      <c r="I90" s="16">
        <v>32</v>
      </c>
      <c r="J90" s="34">
        <v>51</v>
      </c>
      <c r="K90" s="34">
        <v>67</v>
      </c>
      <c r="L90" s="34">
        <v>80</v>
      </c>
      <c r="M90" s="34">
        <v>65</v>
      </c>
      <c r="N90" s="16">
        <v>84</v>
      </c>
      <c r="O90" s="34">
        <v>40</v>
      </c>
      <c r="P90" s="58">
        <v>76</v>
      </c>
      <c r="Q90" s="114" t="s">
        <v>56</v>
      </c>
      <c r="R90" s="115">
        <v>75</v>
      </c>
      <c r="S90" s="58">
        <v>23</v>
      </c>
      <c r="T90" s="58">
        <v>43</v>
      </c>
      <c r="U90" s="58">
        <v>42</v>
      </c>
      <c r="V90" s="58">
        <v>24</v>
      </c>
      <c r="W90" s="58">
        <v>38</v>
      </c>
      <c r="X90" s="58">
        <v>39</v>
      </c>
      <c r="Y90" s="58">
        <v>19</v>
      </c>
      <c r="Z90" s="58">
        <v>45</v>
      </c>
      <c r="AA90" s="58">
        <v>35</v>
      </c>
      <c r="AB90" s="58">
        <v>22</v>
      </c>
      <c r="AC90" s="58">
        <v>17</v>
      </c>
      <c r="AD90" s="58">
        <v>19</v>
      </c>
      <c r="AE90" s="58">
        <v>24</v>
      </c>
      <c r="AF90" s="58">
        <v>24</v>
      </c>
      <c r="AG90" s="58">
        <v>27</v>
      </c>
      <c r="AH90" s="58">
        <v>22</v>
      </c>
      <c r="AI90" s="58">
        <v>15</v>
      </c>
      <c r="AJ90" s="58">
        <v>26</v>
      </c>
      <c r="AK90" s="58">
        <v>26</v>
      </c>
      <c r="AL90" s="116">
        <v>17</v>
      </c>
      <c r="AM90" s="58"/>
      <c r="AN90" s="58"/>
      <c r="AO90" s="58"/>
    </row>
    <row r="91" spans="1:41" ht="15" x14ac:dyDescent="0.25">
      <c r="A91" s="117" t="s">
        <v>57</v>
      </c>
      <c r="B91" s="113" t="s">
        <v>58</v>
      </c>
      <c r="C91" s="34">
        <v>105</v>
      </c>
      <c r="D91" s="114" t="s">
        <v>58</v>
      </c>
      <c r="E91" s="34">
        <v>81</v>
      </c>
      <c r="F91" s="34">
        <v>101</v>
      </c>
      <c r="G91" s="34">
        <v>133</v>
      </c>
      <c r="H91" s="34">
        <v>244</v>
      </c>
      <c r="I91" s="20">
        <v>283</v>
      </c>
      <c r="J91" s="34">
        <v>372</v>
      </c>
      <c r="K91" s="34">
        <v>377</v>
      </c>
      <c r="L91" s="34">
        <v>456</v>
      </c>
      <c r="M91" s="34">
        <v>462</v>
      </c>
      <c r="N91" s="20">
        <v>505</v>
      </c>
      <c r="O91" s="34">
        <v>503</v>
      </c>
      <c r="P91" s="118">
        <v>588</v>
      </c>
      <c r="Q91" s="114" t="s">
        <v>58</v>
      </c>
      <c r="R91" s="119">
        <v>615</v>
      </c>
      <c r="S91" s="118">
        <v>362</v>
      </c>
      <c r="T91" s="118">
        <v>328</v>
      </c>
      <c r="U91" s="118">
        <v>275</v>
      </c>
      <c r="V91" s="118">
        <v>257</v>
      </c>
      <c r="W91" s="118">
        <v>133</v>
      </c>
      <c r="X91" s="118">
        <v>204</v>
      </c>
      <c r="Y91" s="118">
        <v>237</v>
      </c>
      <c r="Z91" s="118">
        <v>262</v>
      </c>
      <c r="AA91" s="118">
        <v>242</v>
      </c>
      <c r="AB91" s="118">
        <v>241</v>
      </c>
      <c r="AC91" s="118">
        <v>177</v>
      </c>
      <c r="AD91" s="118">
        <v>185</v>
      </c>
      <c r="AE91" s="118">
        <v>165</v>
      </c>
      <c r="AF91" s="118">
        <v>188</v>
      </c>
      <c r="AG91" s="118">
        <v>251</v>
      </c>
      <c r="AH91" s="118">
        <v>255</v>
      </c>
      <c r="AI91" s="118">
        <v>165</v>
      </c>
      <c r="AJ91" s="118">
        <v>212</v>
      </c>
      <c r="AK91" s="118">
        <v>177</v>
      </c>
      <c r="AL91" s="120">
        <v>217</v>
      </c>
      <c r="AM91" s="118"/>
      <c r="AN91" s="118"/>
      <c r="AO91" s="118"/>
    </row>
    <row r="92" spans="1:41" ht="15" x14ac:dyDescent="0.25">
      <c r="A92" s="117" t="s">
        <v>59</v>
      </c>
      <c r="B92" s="113" t="s">
        <v>60</v>
      </c>
      <c r="C92" s="34">
        <v>172</v>
      </c>
      <c r="D92" s="114" t="s">
        <v>60</v>
      </c>
      <c r="E92" s="34">
        <v>273</v>
      </c>
      <c r="F92" s="34">
        <v>244</v>
      </c>
      <c r="G92" s="34">
        <v>478</v>
      </c>
      <c r="H92" s="34">
        <v>526</v>
      </c>
      <c r="I92" s="20">
        <v>472</v>
      </c>
      <c r="J92" s="34">
        <v>462</v>
      </c>
      <c r="K92" s="34">
        <v>473</v>
      </c>
      <c r="L92" s="34">
        <v>581</v>
      </c>
      <c r="M92" s="34">
        <v>570</v>
      </c>
      <c r="N92" s="20">
        <v>702</v>
      </c>
      <c r="O92" s="34">
        <v>644</v>
      </c>
      <c r="P92" s="118">
        <v>677</v>
      </c>
      <c r="Q92" s="114" t="s">
        <v>60</v>
      </c>
      <c r="R92" s="119">
        <v>822</v>
      </c>
      <c r="S92" s="118">
        <v>957</v>
      </c>
      <c r="T92" s="118">
        <v>1220</v>
      </c>
      <c r="U92" s="118">
        <v>973</v>
      </c>
      <c r="V92" s="118">
        <v>1026</v>
      </c>
      <c r="W92" s="118">
        <v>829</v>
      </c>
      <c r="X92" s="118">
        <v>935</v>
      </c>
      <c r="Y92" s="118">
        <v>983</v>
      </c>
      <c r="Z92" s="118">
        <v>984</v>
      </c>
      <c r="AA92" s="118">
        <v>991</v>
      </c>
      <c r="AB92" s="118">
        <v>848</v>
      </c>
      <c r="AC92" s="118">
        <v>792</v>
      </c>
      <c r="AD92" s="118">
        <v>921</v>
      </c>
      <c r="AE92" s="118">
        <v>974</v>
      </c>
      <c r="AF92" s="118">
        <v>1186</v>
      </c>
      <c r="AG92" s="118">
        <v>1160</v>
      </c>
      <c r="AH92" s="118">
        <v>1194</v>
      </c>
      <c r="AI92" s="118">
        <v>1403</v>
      </c>
      <c r="AJ92" s="118">
        <v>1513</v>
      </c>
      <c r="AK92" s="118">
        <v>1597</v>
      </c>
      <c r="AL92" s="120">
        <v>1719</v>
      </c>
      <c r="AM92" s="118"/>
      <c r="AN92" s="118"/>
      <c r="AO92" s="118"/>
    </row>
    <row r="93" spans="1:41" ht="15" x14ac:dyDescent="0.25">
      <c r="A93" s="117" t="s">
        <v>61</v>
      </c>
      <c r="B93" s="113" t="s">
        <v>62</v>
      </c>
      <c r="C93" s="34">
        <v>151</v>
      </c>
      <c r="D93" s="114" t="s">
        <v>62</v>
      </c>
      <c r="E93" s="34">
        <v>288</v>
      </c>
      <c r="F93" s="34">
        <v>323</v>
      </c>
      <c r="G93" s="34">
        <v>578</v>
      </c>
      <c r="H93" s="34">
        <v>432</v>
      </c>
      <c r="I93" s="20">
        <v>379</v>
      </c>
      <c r="J93" s="34">
        <v>339</v>
      </c>
      <c r="K93" s="34">
        <v>289</v>
      </c>
      <c r="L93" s="34">
        <v>331</v>
      </c>
      <c r="M93" s="34">
        <v>403</v>
      </c>
      <c r="N93" s="20">
        <v>364</v>
      </c>
      <c r="O93" s="34">
        <v>492</v>
      </c>
      <c r="P93" s="118">
        <v>479</v>
      </c>
      <c r="Q93" s="114" t="s">
        <v>62</v>
      </c>
      <c r="R93" s="119">
        <v>448</v>
      </c>
      <c r="S93" s="118">
        <v>478</v>
      </c>
      <c r="T93" s="118">
        <v>612</v>
      </c>
      <c r="U93" s="118">
        <v>780</v>
      </c>
      <c r="V93" s="118">
        <v>905</v>
      </c>
      <c r="W93" s="118">
        <v>971</v>
      </c>
      <c r="X93" s="118">
        <v>858</v>
      </c>
      <c r="Y93" s="118">
        <v>781</v>
      </c>
      <c r="Z93" s="118">
        <v>812</v>
      </c>
      <c r="AA93" s="118">
        <v>930</v>
      </c>
      <c r="AB93" s="118">
        <v>987</v>
      </c>
      <c r="AC93" s="118">
        <v>1213</v>
      </c>
      <c r="AD93" s="118">
        <v>1246</v>
      </c>
      <c r="AE93" s="118">
        <v>1317</v>
      </c>
      <c r="AF93" s="118">
        <v>1016</v>
      </c>
      <c r="AG93" s="118">
        <v>1049</v>
      </c>
      <c r="AH93" s="118">
        <v>1039</v>
      </c>
      <c r="AI93" s="118">
        <v>558</v>
      </c>
      <c r="AJ93" s="118">
        <v>516</v>
      </c>
      <c r="AK93" s="118">
        <v>544</v>
      </c>
      <c r="AL93" s="120">
        <v>551</v>
      </c>
      <c r="AM93" s="118"/>
      <c r="AN93" s="118"/>
      <c r="AO93" s="118"/>
    </row>
    <row r="94" spans="1:41" s="121" customFormat="1" ht="15" x14ac:dyDescent="0.25">
      <c r="A94" s="117" t="s">
        <v>63</v>
      </c>
      <c r="B94" s="113" t="s">
        <v>64</v>
      </c>
      <c r="C94" s="34">
        <v>9</v>
      </c>
      <c r="D94" s="114" t="s">
        <v>64</v>
      </c>
      <c r="E94" s="34">
        <v>8</v>
      </c>
      <c r="F94" s="34">
        <v>44</v>
      </c>
      <c r="G94" s="34">
        <v>67</v>
      </c>
      <c r="H94" s="34">
        <v>63</v>
      </c>
      <c r="I94" s="20">
        <v>26</v>
      </c>
      <c r="J94" s="34">
        <v>26</v>
      </c>
      <c r="K94" s="34">
        <v>54</v>
      </c>
      <c r="L94" s="34">
        <v>91</v>
      </c>
      <c r="M94" s="34">
        <v>54</v>
      </c>
      <c r="N94" s="20">
        <v>73</v>
      </c>
      <c r="O94" s="34">
        <v>50</v>
      </c>
      <c r="P94" s="118">
        <v>18</v>
      </c>
      <c r="Q94" s="114" t="s">
        <v>64</v>
      </c>
      <c r="R94" s="119">
        <v>40</v>
      </c>
      <c r="S94" s="118">
        <v>66</v>
      </c>
      <c r="T94" s="118">
        <v>73</v>
      </c>
      <c r="U94" s="118">
        <v>139</v>
      </c>
      <c r="V94" s="118">
        <v>52</v>
      </c>
      <c r="W94" s="118">
        <v>94</v>
      </c>
      <c r="X94" s="118">
        <v>106</v>
      </c>
      <c r="Y94" s="118">
        <v>53</v>
      </c>
      <c r="Z94" s="118">
        <v>68</v>
      </c>
      <c r="AA94" s="118">
        <v>119</v>
      </c>
      <c r="AB94" s="118">
        <v>110</v>
      </c>
      <c r="AC94" s="118">
        <v>131</v>
      </c>
      <c r="AD94" s="118">
        <v>142</v>
      </c>
      <c r="AE94" s="118">
        <v>176</v>
      </c>
      <c r="AF94" s="118">
        <v>138</v>
      </c>
      <c r="AG94" s="118">
        <v>195</v>
      </c>
      <c r="AH94" s="118">
        <v>127</v>
      </c>
      <c r="AI94" s="118">
        <v>51</v>
      </c>
      <c r="AJ94" s="118">
        <v>39</v>
      </c>
      <c r="AK94" s="118">
        <v>50</v>
      </c>
      <c r="AL94" s="120">
        <v>14</v>
      </c>
      <c r="AM94" s="118"/>
      <c r="AN94" s="118"/>
      <c r="AO94" s="118"/>
    </row>
    <row r="95" spans="1:41" ht="15" x14ac:dyDescent="0.25">
      <c r="A95" s="117" t="s">
        <v>65</v>
      </c>
      <c r="B95" s="113" t="s">
        <v>66</v>
      </c>
      <c r="C95" s="34">
        <v>65</v>
      </c>
      <c r="D95" s="114" t="s">
        <v>66</v>
      </c>
      <c r="E95" s="34">
        <v>36</v>
      </c>
      <c r="F95" s="34">
        <v>83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20">
        <v>0</v>
      </c>
      <c r="O95" s="34">
        <v>0</v>
      </c>
      <c r="P95" s="118">
        <v>0</v>
      </c>
      <c r="Q95" s="114" t="s">
        <v>66</v>
      </c>
      <c r="R95" s="119">
        <v>0</v>
      </c>
      <c r="S95" s="118">
        <v>0</v>
      </c>
      <c r="T95" s="118">
        <v>0</v>
      </c>
      <c r="U95" s="118">
        <v>1</v>
      </c>
      <c r="V95" s="118">
        <v>0</v>
      </c>
      <c r="W95" s="118">
        <v>0</v>
      </c>
      <c r="X95" s="118">
        <v>0</v>
      </c>
      <c r="Y95" s="118">
        <v>0</v>
      </c>
      <c r="Z95" s="118">
        <v>0</v>
      </c>
      <c r="AA95" s="118">
        <v>0</v>
      </c>
      <c r="AB95" s="118">
        <v>0</v>
      </c>
      <c r="AC95" s="118">
        <v>0</v>
      </c>
      <c r="AD95" s="118">
        <v>0</v>
      </c>
      <c r="AE95" s="118">
        <v>0</v>
      </c>
      <c r="AF95" s="118">
        <v>0</v>
      </c>
      <c r="AG95" s="118">
        <v>0</v>
      </c>
      <c r="AH95" s="118">
        <v>0</v>
      </c>
      <c r="AI95" s="118">
        <v>0</v>
      </c>
      <c r="AJ95" s="118">
        <v>0</v>
      </c>
      <c r="AK95" s="118">
        <v>0</v>
      </c>
      <c r="AL95" s="118">
        <v>0</v>
      </c>
      <c r="AM95" s="118"/>
      <c r="AN95" s="118"/>
      <c r="AO95" s="118"/>
    </row>
    <row r="96" spans="1:41" x14ac:dyDescent="0.25">
      <c r="A96" s="122" t="s">
        <v>13</v>
      </c>
      <c r="B96" s="123"/>
      <c r="C96" s="55">
        <f>SUM(C90:C95)</f>
        <v>525</v>
      </c>
      <c r="D96" s="124"/>
      <c r="E96" s="55">
        <f t="shared" ref="E96:AO96" si="20">SUM(E90:E95)</f>
        <v>707</v>
      </c>
      <c r="F96" s="55">
        <f t="shared" si="20"/>
        <v>801</v>
      </c>
      <c r="G96" s="55">
        <f t="shared" si="20"/>
        <v>1264</v>
      </c>
      <c r="H96" s="55">
        <f t="shared" si="20"/>
        <v>1287</v>
      </c>
      <c r="I96" s="55">
        <f t="shared" si="20"/>
        <v>1192</v>
      </c>
      <c r="J96" s="55">
        <f t="shared" si="20"/>
        <v>1250</v>
      </c>
      <c r="K96" s="55">
        <f t="shared" si="20"/>
        <v>1260</v>
      </c>
      <c r="L96" s="55">
        <f t="shared" si="20"/>
        <v>1539</v>
      </c>
      <c r="M96" s="55">
        <f t="shared" si="20"/>
        <v>1554</v>
      </c>
      <c r="N96" s="55">
        <f t="shared" si="20"/>
        <v>1728</v>
      </c>
      <c r="O96" s="55">
        <f t="shared" si="20"/>
        <v>1729</v>
      </c>
      <c r="P96" s="55">
        <f t="shared" si="20"/>
        <v>1838</v>
      </c>
      <c r="Q96" s="124"/>
      <c r="R96" s="55">
        <f t="shared" si="20"/>
        <v>2000</v>
      </c>
      <c r="S96" s="55">
        <f t="shared" si="20"/>
        <v>1886</v>
      </c>
      <c r="T96" s="55">
        <f t="shared" si="20"/>
        <v>2276</v>
      </c>
      <c r="U96" s="55">
        <f t="shared" si="20"/>
        <v>2210</v>
      </c>
      <c r="V96" s="55">
        <f t="shared" si="20"/>
        <v>2264</v>
      </c>
      <c r="W96" s="55">
        <f t="shared" si="20"/>
        <v>2065</v>
      </c>
      <c r="X96" s="55">
        <f t="shared" si="20"/>
        <v>2142</v>
      </c>
      <c r="Y96" s="55">
        <f t="shared" si="20"/>
        <v>2073</v>
      </c>
      <c r="Z96" s="55">
        <f t="shared" si="20"/>
        <v>2171</v>
      </c>
      <c r="AA96" s="55">
        <f t="shared" si="20"/>
        <v>2317</v>
      </c>
      <c r="AB96" s="55">
        <f t="shared" si="20"/>
        <v>2208</v>
      </c>
      <c r="AC96" s="55">
        <f t="shared" si="20"/>
        <v>2330</v>
      </c>
      <c r="AD96" s="55">
        <f t="shared" si="20"/>
        <v>2513</v>
      </c>
      <c r="AE96" s="55">
        <f t="shared" si="20"/>
        <v>2656</v>
      </c>
      <c r="AF96" s="55">
        <f t="shared" si="20"/>
        <v>2552</v>
      </c>
      <c r="AG96" s="55">
        <f t="shared" si="20"/>
        <v>2682</v>
      </c>
      <c r="AH96" s="55">
        <f t="shared" si="20"/>
        <v>2637</v>
      </c>
      <c r="AI96" s="55">
        <f t="shared" si="20"/>
        <v>2192</v>
      </c>
      <c r="AJ96" s="55">
        <f t="shared" si="20"/>
        <v>2306</v>
      </c>
      <c r="AK96" s="55">
        <f t="shared" si="20"/>
        <v>2394</v>
      </c>
      <c r="AL96" s="55">
        <f t="shared" si="20"/>
        <v>2518</v>
      </c>
      <c r="AM96" s="55">
        <f t="shared" si="20"/>
        <v>0</v>
      </c>
      <c r="AN96" s="55">
        <f t="shared" si="20"/>
        <v>0</v>
      </c>
      <c r="AO96" s="55">
        <f t="shared" si="20"/>
        <v>0</v>
      </c>
    </row>
    <row r="97" spans="1:41" ht="6" customHeight="1" x14ac:dyDescent="0.25">
      <c r="A97" s="37"/>
      <c r="B97" s="38"/>
      <c r="C97" s="38"/>
      <c r="D97" s="38"/>
      <c r="E97" s="38"/>
      <c r="F97" s="38"/>
      <c r="G97" s="38"/>
      <c r="H97" s="39"/>
      <c r="I97" s="39"/>
      <c r="J97" s="38"/>
      <c r="K97" s="38"/>
      <c r="L97" s="38"/>
      <c r="M97" s="38"/>
      <c r="N97" s="38"/>
      <c r="O97" s="39"/>
      <c r="P97" s="38"/>
      <c r="Q97" s="38"/>
      <c r="R97" s="39"/>
      <c r="S97" s="39"/>
      <c r="T97" s="39"/>
      <c r="U97" s="38"/>
      <c r="V97" s="39"/>
      <c r="W97" s="39"/>
      <c r="X97" s="38"/>
      <c r="Y97" s="38"/>
      <c r="Z97" s="39"/>
      <c r="AA97" s="39"/>
      <c r="AB97" s="38"/>
      <c r="AC97" s="38"/>
      <c r="AD97" s="38"/>
      <c r="AE97" s="38"/>
      <c r="AF97" s="38"/>
      <c r="AG97" s="38"/>
      <c r="AH97" s="38"/>
      <c r="AI97" s="38"/>
      <c r="AJ97" s="39"/>
      <c r="AK97" s="38"/>
      <c r="AL97" s="38"/>
      <c r="AM97" s="38"/>
      <c r="AN97" s="38"/>
      <c r="AO97" s="38"/>
    </row>
    <row r="98" spans="1:41" x14ac:dyDescent="0.25">
      <c r="A98" s="125" t="s">
        <v>67</v>
      </c>
      <c r="B98" s="126"/>
      <c r="C98" s="31">
        <f>$C$10</f>
        <v>44531</v>
      </c>
      <c r="D98" s="126"/>
      <c r="E98" s="31" t="e">
        <f ca="1">$E$10</f>
        <v>#NAME?</v>
      </c>
      <c r="F98" s="31" t="e">
        <f ca="1">$F$10</f>
        <v>#NAME?</v>
      </c>
      <c r="G98" s="31" t="e">
        <f ca="1">$G$10</f>
        <v>#NAME?</v>
      </c>
      <c r="H98" s="31" t="e">
        <f ca="1">$H$10</f>
        <v>#NAME?</v>
      </c>
      <c r="I98" s="31" t="e">
        <f ca="1">$I$10</f>
        <v>#NAME?</v>
      </c>
      <c r="J98" s="31" t="e">
        <f ca="1">$J$10</f>
        <v>#NAME?</v>
      </c>
      <c r="K98" s="31" t="e">
        <f ca="1">$K$10</f>
        <v>#NAME?</v>
      </c>
      <c r="L98" s="31" t="e">
        <f ca="1">$L$10</f>
        <v>#NAME?</v>
      </c>
      <c r="M98" s="31" t="e">
        <f ca="1">$M$10</f>
        <v>#NAME?</v>
      </c>
      <c r="N98" s="31" t="e">
        <f ca="1">$N$10</f>
        <v>#NAME?</v>
      </c>
      <c r="O98" s="31" t="e">
        <f ca="1">$O$10</f>
        <v>#NAME?</v>
      </c>
      <c r="P98" s="31" t="e">
        <f ca="1">$P$10</f>
        <v>#NAME?</v>
      </c>
      <c r="Q98" s="126"/>
      <c r="R98" s="31" t="e">
        <f t="shared" ref="R98:AO98" ca="1" si="21">R10</f>
        <v>#NAME?</v>
      </c>
      <c r="S98" s="31" t="e">
        <f t="shared" ca="1" si="21"/>
        <v>#NAME?</v>
      </c>
      <c r="T98" s="31" t="e">
        <f t="shared" ca="1" si="21"/>
        <v>#NAME?</v>
      </c>
      <c r="U98" s="31" t="e">
        <f t="shared" ca="1" si="21"/>
        <v>#NAME?</v>
      </c>
      <c r="V98" s="31" t="e">
        <f t="shared" ca="1" si="21"/>
        <v>#NAME?</v>
      </c>
      <c r="W98" s="31" t="e">
        <f t="shared" ca="1" si="21"/>
        <v>#NAME?</v>
      </c>
      <c r="X98" s="31" t="e">
        <f t="shared" ca="1" si="21"/>
        <v>#NAME?</v>
      </c>
      <c r="Y98" s="31" t="e">
        <f t="shared" ca="1" si="21"/>
        <v>#NAME?</v>
      </c>
      <c r="Z98" s="31" t="e">
        <f t="shared" ca="1" si="21"/>
        <v>#NAME?</v>
      </c>
      <c r="AA98" s="31" t="e">
        <f t="shared" ca="1" si="21"/>
        <v>#NAME?</v>
      </c>
      <c r="AB98" s="31" t="e">
        <f t="shared" ca="1" si="21"/>
        <v>#NAME?</v>
      </c>
      <c r="AC98" s="31" t="e">
        <f t="shared" ca="1" si="21"/>
        <v>#NAME?</v>
      </c>
      <c r="AD98" s="31" t="e">
        <f t="shared" ca="1" si="21"/>
        <v>#NAME?</v>
      </c>
      <c r="AE98" s="31" t="e">
        <f t="shared" ca="1" si="21"/>
        <v>#NAME?</v>
      </c>
      <c r="AF98" s="31" t="e">
        <f t="shared" ca="1" si="21"/>
        <v>#NAME?</v>
      </c>
      <c r="AG98" s="31" t="e">
        <f t="shared" ca="1" si="21"/>
        <v>#NAME?</v>
      </c>
      <c r="AH98" s="31" t="e">
        <f t="shared" ca="1" si="21"/>
        <v>#NAME?</v>
      </c>
      <c r="AI98" s="31" t="e">
        <f t="shared" ca="1" si="21"/>
        <v>#NAME?</v>
      </c>
      <c r="AJ98" s="31" t="e">
        <f t="shared" ca="1" si="21"/>
        <v>#NAME?</v>
      </c>
      <c r="AK98" s="31" t="e">
        <f t="shared" ca="1" si="21"/>
        <v>#NAME?</v>
      </c>
      <c r="AL98" s="31" t="e">
        <f t="shared" ca="1" si="21"/>
        <v>#NAME?</v>
      </c>
      <c r="AM98" s="31" t="e">
        <f t="shared" ca="1" si="21"/>
        <v>#NAME?</v>
      </c>
      <c r="AN98" s="31" t="e">
        <f t="shared" ca="1" si="21"/>
        <v>#NAME?</v>
      </c>
      <c r="AO98" s="31" t="e">
        <f t="shared" ca="1" si="21"/>
        <v>#NAME?</v>
      </c>
    </row>
    <row r="99" spans="1:41" x14ac:dyDescent="0.2">
      <c r="A99" s="96" t="s">
        <v>68</v>
      </c>
      <c r="B99" s="127"/>
      <c r="C99" s="33">
        <v>40</v>
      </c>
      <c r="D99" s="128"/>
      <c r="E99" s="33">
        <v>185</v>
      </c>
      <c r="F99" s="33">
        <v>50</v>
      </c>
      <c r="G99" s="33">
        <v>490</v>
      </c>
      <c r="H99" s="33">
        <v>481</v>
      </c>
      <c r="I99" s="33">
        <v>662</v>
      </c>
      <c r="J99" s="33">
        <v>716</v>
      </c>
      <c r="K99" s="33">
        <v>737</v>
      </c>
      <c r="L99" s="33">
        <v>617</v>
      </c>
      <c r="M99" s="33">
        <v>681</v>
      </c>
      <c r="N99" s="61">
        <v>694</v>
      </c>
      <c r="O99" s="33">
        <v>605</v>
      </c>
      <c r="P99" s="61">
        <v>815</v>
      </c>
      <c r="Q99" s="128"/>
      <c r="R99" s="57">
        <v>925</v>
      </c>
      <c r="S99" s="45">
        <v>904</v>
      </c>
      <c r="T99" s="33">
        <v>1041</v>
      </c>
      <c r="U99" s="61">
        <v>898</v>
      </c>
      <c r="V99" s="45">
        <v>961</v>
      </c>
      <c r="W99" s="33">
        <v>352</v>
      </c>
      <c r="X99" s="45">
        <v>1056</v>
      </c>
      <c r="Y99" s="45">
        <v>1023</v>
      </c>
      <c r="Z99" s="61">
        <v>973</v>
      </c>
      <c r="AA99" s="33">
        <v>1079</v>
      </c>
      <c r="AB99" s="61">
        <v>967</v>
      </c>
      <c r="AC99" s="33">
        <v>1007</v>
      </c>
      <c r="AD99" s="61">
        <v>961</v>
      </c>
      <c r="AE99" s="61">
        <v>987</v>
      </c>
      <c r="AF99" s="33">
        <v>925</v>
      </c>
      <c r="AG99" s="61">
        <v>978</v>
      </c>
      <c r="AH99" s="61">
        <v>976</v>
      </c>
      <c r="AI99" s="61">
        <v>966</v>
      </c>
      <c r="AJ99" s="45">
        <v>979</v>
      </c>
      <c r="AK99" s="33">
        <v>999</v>
      </c>
      <c r="AL99" s="66">
        <v>958</v>
      </c>
      <c r="AM99" s="33"/>
      <c r="AN99" s="33"/>
      <c r="AO99" s="33"/>
    </row>
    <row r="100" spans="1:41" x14ac:dyDescent="0.2">
      <c r="A100" s="96" t="s">
        <v>69</v>
      </c>
      <c r="B100" s="127"/>
      <c r="C100" s="33">
        <v>187</v>
      </c>
      <c r="D100" s="128"/>
      <c r="E100" s="33">
        <v>113</v>
      </c>
      <c r="F100" s="33">
        <v>338</v>
      </c>
      <c r="G100" s="33">
        <v>58</v>
      </c>
      <c r="H100" s="33">
        <v>59</v>
      </c>
      <c r="I100" s="33">
        <v>36</v>
      </c>
      <c r="J100" s="33">
        <v>50</v>
      </c>
      <c r="K100" s="33">
        <v>46</v>
      </c>
      <c r="L100" s="33">
        <v>223</v>
      </c>
      <c r="M100" s="33">
        <v>235</v>
      </c>
      <c r="N100" s="52">
        <v>325</v>
      </c>
      <c r="O100" s="33">
        <v>349</v>
      </c>
      <c r="P100" s="52">
        <v>367</v>
      </c>
      <c r="Q100" s="128"/>
      <c r="R100" s="57">
        <v>393</v>
      </c>
      <c r="S100" s="45">
        <v>374</v>
      </c>
      <c r="T100" s="33">
        <v>390</v>
      </c>
      <c r="U100" s="52">
        <v>502</v>
      </c>
      <c r="V100" s="45">
        <v>521</v>
      </c>
      <c r="W100" s="33">
        <v>984</v>
      </c>
      <c r="X100" s="52">
        <v>377</v>
      </c>
      <c r="Y100" s="52">
        <v>477</v>
      </c>
      <c r="Z100" s="52">
        <v>570</v>
      </c>
      <c r="AA100" s="33">
        <v>554</v>
      </c>
      <c r="AB100" s="52">
        <v>505</v>
      </c>
      <c r="AC100" s="33">
        <v>600</v>
      </c>
      <c r="AD100" s="52">
        <v>713</v>
      </c>
      <c r="AE100" s="52">
        <v>688</v>
      </c>
      <c r="AF100" s="33">
        <v>702</v>
      </c>
      <c r="AG100" s="52">
        <v>631</v>
      </c>
      <c r="AH100" s="52">
        <v>614</v>
      </c>
      <c r="AI100" s="52">
        <v>517</v>
      </c>
      <c r="AJ100" s="45">
        <v>577</v>
      </c>
      <c r="AK100" s="33">
        <v>617</v>
      </c>
      <c r="AL100" s="62">
        <v>590</v>
      </c>
      <c r="AM100" s="33"/>
      <c r="AN100" s="33"/>
      <c r="AO100" s="33"/>
    </row>
    <row r="101" spans="1:41" x14ac:dyDescent="0.25">
      <c r="A101" s="122" t="s">
        <v>13</v>
      </c>
      <c r="B101" s="123"/>
      <c r="C101" s="55">
        <f>SUM(C99:C100)</f>
        <v>227</v>
      </c>
      <c r="D101" s="124"/>
      <c r="E101" s="55">
        <f t="shared" ref="E101:P101" si="22">SUM(E99:E100)</f>
        <v>298</v>
      </c>
      <c r="F101" s="55">
        <f t="shared" si="22"/>
        <v>388</v>
      </c>
      <c r="G101" s="55">
        <f t="shared" si="22"/>
        <v>548</v>
      </c>
      <c r="H101" s="55">
        <f t="shared" si="22"/>
        <v>540</v>
      </c>
      <c r="I101" s="55">
        <f t="shared" si="22"/>
        <v>698</v>
      </c>
      <c r="J101" s="55">
        <f t="shared" si="22"/>
        <v>766</v>
      </c>
      <c r="K101" s="55">
        <f t="shared" si="22"/>
        <v>783</v>
      </c>
      <c r="L101" s="55">
        <f t="shared" si="22"/>
        <v>840</v>
      </c>
      <c r="M101" s="55">
        <f t="shared" si="22"/>
        <v>916</v>
      </c>
      <c r="N101" s="55">
        <f t="shared" si="22"/>
        <v>1019</v>
      </c>
      <c r="O101" s="55">
        <f t="shared" si="22"/>
        <v>954</v>
      </c>
      <c r="P101" s="55">
        <f t="shared" si="22"/>
        <v>1182</v>
      </c>
      <c r="Q101" s="124"/>
      <c r="R101" s="55">
        <f t="shared" ref="R101:AO101" si="23">SUM(R99:R100)</f>
        <v>1318</v>
      </c>
      <c r="S101" s="55">
        <f t="shared" si="23"/>
        <v>1278</v>
      </c>
      <c r="T101" s="55">
        <f t="shared" si="23"/>
        <v>1431</v>
      </c>
      <c r="U101" s="55">
        <f t="shared" si="23"/>
        <v>1400</v>
      </c>
      <c r="V101" s="55">
        <f t="shared" si="23"/>
        <v>1482</v>
      </c>
      <c r="W101" s="55">
        <f t="shared" si="23"/>
        <v>1336</v>
      </c>
      <c r="X101" s="55">
        <f t="shared" si="23"/>
        <v>1433</v>
      </c>
      <c r="Y101" s="55">
        <f t="shared" si="23"/>
        <v>1500</v>
      </c>
      <c r="Z101" s="55">
        <f t="shared" si="23"/>
        <v>1543</v>
      </c>
      <c r="AA101" s="55">
        <f t="shared" si="23"/>
        <v>1633</v>
      </c>
      <c r="AB101" s="55">
        <f t="shared" si="23"/>
        <v>1472</v>
      </c>
      <c r="AC101" s="55">
        <f t="shared" si="23"/>
        <v>1607</v>
      </c>
      <c r="AD101" s="55">
        <f t="shared" si="23"/>
        <v>1674</v>
      </c>
      <c r="AE101" s="55">
        <f t="shared" si="23"/>
        <v>1675</v>
      </c>
      <c r="AF101" s="55">
        <f t="shared" si="23"/>
        <v>1627</v>
      </c>
      <c r="AG101" s="55">
        <f t="shared" si="23"/>
        <v>1609</v>
      </c>
      <c r="AH101" s="55">
        <f t="shared" si="23"/>
        <v>1590</v>
      </c>
      <c r="AI101" s="55">
        <f t="shared" si="23"/>
        <v>1483</v>
      </c>
      <c r="AJ101" s="55">
        <f t="shared" si="23"/>
        <v>1556</v>
      </c>
      <c r="AK101" s="55">
        <f t="shared" si="23"/>
        <v>1616</v>
      </c>
      <c r="AL101" s="55">
        <f t="shared" si="23"/>
        <v>1548</v>
      </c>
      <c r="AM101" s="55">
        <f t="shared" si="23"/>
        <v>0</v>
      </c>
      <c r="AN101" s="55">
        <f t="shared" si="23"/>
        <v>0</v>
      </c>
      <c r="AO101" s="55">
        <f t="shared" si="23"/>
        <v>0</v>
      </c>
    </row>
    <row r="102" spans="1:41" ht="6" customHeight="1" x14ac:dyDescent="0.25">
      <c r="A102" s="37"/>
      <c r="B102" s="38"/>
      <c r="C102" s="38"/>
      <c r="D102" s="38"/>
      <c r="E102" s="38"/>
      <c r="F102" s="38"/>
      <c r="G102" s="38"/>
      <c r="H102" s="39"/>
      <c r="I102" s="39"/>
      <c r="J102" s="38"/>
      <c r="K102" s="38"/>
      <c r="L102" s="38"/>
      <c r="M102" s="38"/>
      <c r="N102" s="38"/>
      <c r="O102" s="39"/>
      <c r="P102" s="38"/>
      <c r="Q102" s="38"/>
      <c r="R102" s="39"/>
      <c r="S102" s="39"/>
      <c r="T102" s="39"/>
      <c r="U102" s="38"/>
      <c r="V102" s="39"/>
      <c r="W102" s="39"/>
      <c r="X102" s="38"/>
      <c r="Y102" s="38"/>
      <c r="Z102" s="39"/>
      <c r="AA102" s="39"/>
      <c r="AB102" s="38"/>
      <c r="AC102" s="38"/>
      <c r="AD102" s="38"/>
      <c r="AE102" s="38"/>
      <c r="AF102" s="38"/>
      <c r="AG102" s="38"/>
      <c r="AH102" s="38"/>
      <c r="AI102" s="38"/>
      <c r="AJ102" s="39"/>
      <c r="AK102" s="38"/>
      <c r="AL102" s="38"/>
      <c r="AM102" s="38"/>
      <c r="AN102" s="38"/>
      <c r="AO102" s="38"/>
    </row>
    <row r="103" spans="1:41" x14ac:dyDescent="0.25">
      <c r="A103" s="125" t="s">
        <v>70</v>
      </c>
      <c r="B103" s="126"/>
      <c r="C103" s="31">
        <f>$C$10</f>
        <v>44531</v>
      </c>
      <c r="D103" s="126"/>
      <c r="E103" s="31" t="e">
        <f ca="1">$E$10</f>
        <v>#NAME?</v>
      </c>
      <c r="F103" s="31" t="e">
        <f ca="1">$F$10</f>
        <v>#NAME?</v>
      </c>
      <c r="G103" s="31" t="e">
        <f ca="1">$G$10</f>
        <v>#NAME?</v>
      </c>
      <c r="H103" s="31" t="e">
        <f ca="1">$H$10</f>
        <v>#NAME?</v>
      </c>
      <c r="I103" s="31" t="e">
        <f ca="1">$I$10</f>
        <v>#NAME?</v>
      </c>
      <c r="J103" s="31" t="e">
        <f ca="1">$J$10</f>
        <v>#NAME?</v>
      </c>
      <c r="K103" s="31" t="e">
        <f ca="1">$K$10</f>
        <v>#NAME?</v>
      </c>
      <c r="L103" s="31" t="e">
        <f ca="1">$L$10</f>
        <v>#NAME?</v>
      </c>
      <c r="M103" s="31" t="e">
        <f ca="1">$M$10</f>
        <v>#NAME?</v>
      </c>
      <c r="N103" s="31" t="e">
        <f ca="1">$N$10</f>
        <v>#NAME?</v>
      </c>
      <c r="O103" s="31" t="e">
        <f ca="1">$O$10</f>
        <v>#NAME?</v>
      </c>
      <c r="P103" s="31" t="e">
        <f ca="1">$P$10</f>
        <v>#NAME?</v>
      </c>
      <c r="Q103" s="126"/>
      <c r="R103" s="31" t="e">
        <f t="shared" ref="R103:AO103" ca="1" si="24">R10</f>
        <v>#NAME?</v>
      </c>
      <c r="S103" s="31" t="e">
        <f t="shared" ca="1" si="24"/>
        <v>#NAME?</v>
      </c>
      <c r="T103" s="31" t="e">
        <f t="shared" ca="1" si="24"/>
        <v>#NAME?</v>
      </c>
      <c r="U103" s="31" t="e">
        <f t="shared" ca="1" si="24"/>
        <v>#NAME?</v>
      </c>
      <c r="V103" s="31" t="e">
        <f t="shared" ca="1" si="24"/>
        <v>#NAME?</v>
      </c>
      <c r="W103" s="31" t="e">
        <f t="shared" ca="1" si="24"/>
        <v>#NAME?</v>
      </c>
      <c r="X103" s="31" t="e">
        <f t="shared" ca="1" si="24"/>
        <v>#NAME?</v>
      </c>
      <c r="Y103" s="31" t="e">
        <f t="shared" ca="1" si="24"/>
        <v>#NAME?</v>
      </c>
      <c r="Z103" s="31" t="e">
        <f t="shared" ca="1" si="24"/>
        <v>#NAME?</v>
      </c>
      <c r="AA103" s="31" t="e">
        <f t="shared" ca="1" si="24"/>
        <v>#NAME?</v>
      </c>
      <c r="AB103" s="31" t="e">
        <f t="shared" ca="1" si="24"/>
        <v>#NAME?</v>
      </c>
      <c r="AC103" s="31" t="e">
        <f t="shared" ca="1" si="24"/>
        <v>#NAME?</v>
      </c>
      <c r="AD103" s="31" t="e">
        <f t="shared" ca="1" si="24"/>
        <v>#NAME?</v>
      </c>
      <c r="AE103" s="31" t="e">
        <f t="shared" ca="1" si="24"/>
        <v>#NAME?</v>
      </c>
      <c r="AF103" s="31" t="e">
        <f t="shared" ca="1" si="24"/>
        <v>#NAME?</v>
      </c>
      <c r="AG103" s="31" t="e">
        <f t="shared" ca="1" si="24"/>
        <v>#NAME?</v>
      </c>
      <c r="AH103" s="31" t="e">
        <f t="shared" ca="1" si="24"/>
        <v>#NAME?</v>
      </c>
      <c r="AI103" s="31" t="e">
        <f t="shared" ca="1" si="24"/>
        <v>#NAME?</v>
      </c>
      <c r="AJ103" s="31" t="e">
        <f t="shared" ca="1" si="24"/>
        <v>#NAME?</v>
      </c>
      <c r="AK103" s="31" t="e">
        <f t="shared" ca="1" si="24"/>
        <v>#NAME?</v>
      </c>
      <c r="AL103" s="31" t="e">
        <f t="shared" ca="1" si="24"/>
        <v>#NAME?</v>
      </c>
      <c r="AM103" s="31" t="e">
        <f t="shared" ca="1" si="24"/>
        <v>#NAME?</v>
      </c>
      <c r="AN103" s="31" t="e">
        <f t="shared" ca="1" si="24"/>
        <v>#NAME?</v>
      </c>
      <c r="AO103" s="31" t="e">
        <f t="shared" ca="1" si="24"/>
        <v>#NAME?</v>
      </c>
    </row>
    <row r="104" spans="1:41" x14ac:dyDescent="0.2">
      <c r="A104" s="129" t="s">
        <v>71</v>
      </c>
      <c r="B104" s="130"/>
      <c r="C104" s="131"/>
      <c r="D104" s="130"/>
      <c r="E104" s="131"/>
      <c r="F104" s="131"/>
      <c r="G104" s="131"/>
      <c r="H104" s="131"/>
      <c r="I104" s="132"/>
      <c r="J104" s="131"/>
      <c r="K104" s="131"/>
      <c r="L104" s="131"/>
      <c r="M104" s="131"/>
      <c r="N104" s="131"/>
      <c r="O104" s="131"/>
      <c r="P104" s="131"/>
      <c r="Q104" s="130"/>
      <c r="R104" s="133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4">
        <v>34</v>
      </c>
      <c r="AI104" s="61">
        <v>3</v>
      </c>
      <c r="AJ104" s="33">
        <v>0</v>
      </c>
      <c r="AK104" s="33">
        <v>0</v>
      </c>
      <c r="AL104" s="66">
        <v>3</v>
      </c>
      <c r="AM104" s="33"/>
      <c r="AN104" s="33"/>
      <c r="AO104" s="33"/>
    </row>
    <row r="105" spans="1:41" x14ac:dyDescent="0.2">
      <c r="A105" s="86" t="s">
        <v>72</v>
      </c>
      <c r="B105" s="127"/>
      <c r="C105" s="33" t="s">
        <v>73</v>
      </c>
      <c r="D105" s="128"/>
      <c r="E105" s="33">
        <v>93</v>
      </c>
      <c r="F105" s="33">
        <v>222</v>
      </c>
      <c r="G105" s="33">
        <v>193</v>
      </c>
      <c r="H105" s="33">
        <v>192</v>
      </c>
      <c r="I105" s="52">
        <v>115</v>
      </c>
      <c r="J105" s="33">
        <v>128</v>
      </c>
      <c r="K105" s="33">
        <v>178</v>
      </c>
      <c r="L105" s="33">
        <v>205</v>
      </c>
      <c r="M105" s="61">
        <v>141</v>
      </c>
      <c r="N105" s="61">
        <v>137</v>
      </c>
      <c r="O105" s="45">
        <v>131</v>
      </c>
      <c r="P105" s="61">
        <v>127</v>
      </c>
      <c r="Q105" s="128"/>
      <c r="R105" s="57">
        <v>135</v>
      </c>
      <c r="S105" s="45">
        <v>110</v>
      </c>
      <c r="T105" s="45">
        <v>146</v>
      </c>
      <c r="U105" s="61">
        <v>151</v>
      </c>
      <c r="V105" s="33">
        <v>159</v>
      </c>
      <c r="W105" s="45">
        <v>160</v>
      </c>
      <c r="X105" s="33">
        <v>161</v>
      </c>
      <c r="Y105" s="61">
        <v>137</v>
      </c>
      <c r="Z105" s="33">
        <v>126</v>
      </c>
      <c r="AA105" s="33">
        <v>167</v>
      </c>
      <c r="AB105" s="33">
        <v>119</v>
      </c>
      <c r="AC105" s="33">
        <v>91</v>
      </c>
      <c r="AD105" s="61">
        <v>127</v>
      </c>
      <c r="AE105" s="61">
        <v>170</v>
      </c>
      <c r="AF105" s="33">
        <v>167</v>
      </c>
      <c r="AG105" s="61">
        <v>99</v>
      </c>
      <c r="AH105" s="61">
        <v>168</v>
      </c>
      <c r="AI105" s="52">
        <v>130</v>
      </c>
      <c r="AJ105" s="45">
        <v>174</v>
      </c>
      <c r="AK105" s="33">
        <v>112</v>
      </c>
      <c r="AL105" s="62">
        <v>154</v>
      </c>
      <c r="AM105" s="33"/>
      <c r="AN105" s="33"/>
      <c r="AO105" s="33"/>
    </row>
    <row r="106" spans="1:41" ht="15" hidden="1" x14ac:dyDescent="0.25">
      <c r="A106" s="86" t="s">
        <v>74</v>
      </c>
      <c r="B106" s="127"/>
      <c r="C106" s="33" t="s">
        <v>73</v>
      </c>
      <c r="D106" s="128"/>
      <c r="E106" s="33" t="s">
        <v>73</v>
      </c>
      <c r="F106" s="33" t="s">
        <v>73</v>
      </c>
      <c r="G106" s="33" t="s">
        <v>73</v>
      </c>
      <c r="H106" s="33">
        <v>3</v>
      </c>
      <c r="I106" s="135">
        <v>8</v>
      </c>
      <c r="J106" s="33">
        <v>8</v>
      </c>
      <c r="K106" s="33">
        <v>3</v>
      </c>
      <c r="L106" s="33">
        <v>0</v>
      </c>
      <c r="M106" s="52">
        <v>0</v>
      </c>
      <c r="N106" s="52">
        <v>0</v>
      </c>
      <c r="O106" s="45">
        <v>1</v>
      </c>
      <c r="P106" s="52">
        <v>39</v>
      </c>
      <c r="Q106" s="128"/>
      <c r="R106" s="57">
        <v>34</v>
      </c>
      <c r="S106" s="45">
        <v>45</v>
      </c>
      <c r="T106" s="45">
        <v>41</v>
      </c>
      <c r="U106" s="52">
        <v>35</v>
      </c>
      <c r="V106" s="33"/>
      <c r="W106" s="45"/>
      <c r="X106" s="33"/>
      <c r="Y106" s="52"/>
      <c r="Z106" s="33"/>
      <c r="AA106" s="33"/>
      <c r="AB106" s="33"/>
      <c r="AC106" s="33"/>
      <c r="AD106" s="118"/>
      <c r="AE106" s="118"/>
      <c r="AF106" s="33"/>
      <c r="AG106" s="118"/>
      <c r="AH106" s="118"/>
      <c r="AI106" s="136"/>
      <c r="AJ106" s="137"/>
      <c r="AK106" s="33"/>
      <c r="AL106" s="138"/>
      <c r="AM106" s="33"/>
      <c r="AN106" s="33"/>
      <c r="AO106" s="33"/>
    </row>
    <row r="107" spans="1:41" x14ac:dyDescent="0.2">
      <c r="A107" s="86" t="s">
        <v>75</v>
      </c>
      <c r="B107" s="127"/>
      <c r="C107" s="33">
        <v>22</v>
      </c>
      <c r="D107" s="128"/>
      <c r="E107" s="33">
        <v>60</v>
      </c>
      <c r="F107" s="33">
        <v>117</v>
      </c>
      <c r="G107" s="33">
        <v>205</v>
      </c>
      <c r="H107" s="33">
        <v>150</v>
      </c>
      <c r="I107" s="52">
        <v>244</v>
      </c>
      <c r="J107" s="33">
        <v>210</v>
      </c>
      <c r="K107" s="33">
        <v>203</v>
      </c>
      <c r="L107" s="33">
        <v>235</v>
      </c>
      <c r="M107" s="52">
        <v>206</v>
      </c>
      <c r="N107" s="52">
        <v>220</v>
      </c>
      <c r="O107" s="45">
        <v>210</v>
      </c>
      <c r="P107" s="52">
        <v>182</v>
      </c>
      <c r="Q107" s="128"/>
      <c r="R107" s="57">
        <v>207</v>
      </c>
      <c r="S107" s="45">
        <v>148</v>
      </c>
      <c r="T107" s="45">
        <v>170</v>
      </c>
      <c r="U107" s="52">
        <v>133</v>
      </c>
      <c r="V107" s="45">
        <v>128</v>
      </c>
      <c r="W107" s="45">
        <v>141</v>
      </c>
      <c r="X107" s="61">
        <v>128</v>
      </c>
      <c r="Y107" s="61">
        <v>214</v>
      </c>
      <c r="Z107" s="61">
        <v>174</v>
      </c>
      <c r="AA107" s="45">
        <v>176</v>
      </c>
      <c r="AB107" s="61">
        <v>183</v>
      </c>
      <c r="AC107" s="61">
        <v>159</v>
      </c>
      <c r="AD107" s="52">
        <v>215</v>
      </c>
      <c r="AE107" s="52">
        <v>180</v>
      </c>
      <c r="AF107" s="61">
        <v>170</v>
      </c>
      <c r="AG107" s="52">
        <v>189</v>
      </c>
      <c r="AH107" s="52">
        <v>194</v>
      </c>
      <c r="AI107" s="52">
        <v>176</v>
      </c>
      <c r="AJ107" s="61">
        <v>204</v>
      </c>
      <c r="AK107" s="61">
        <v>204</v>
      </c>
      <c r="AL107" s="62">
        <v>173</v>
      </c>
      <c r="AM107" s="61"/>
      <c r="AN107" s="61"/>
      <c r="AO107" s="61"/>
    </row>
    <row r="108" spans="1:41" x14ac:dyDescent="0.2">
      <c r="A108" s="86" t="s">
        <v>76</v>
      </c>
      <c r="B108" s="127"/>
      <c r="C108" s="33">
        <v>75</v>
      </c>
      <c r="D108" s="128"/>
      <c r="E108" s="33">
        <v>139</v>
      </c>
      <c r="F108" s="33">
        <v>167</v>
      </c>
      <c r="G108" s="33">
        <v>182</v>
      </c>
      <c r="H108" s="33">
        <v>170</v>
      </c>
      <c r="I108" s="52">
        <v>152</v>
      </c>
      <c r="J108" s="33">
        <v>192</v>
      </c>
      <c r="K108" s="33">
        <v>228</v>
      </c>
      <c r="L108" s="33">
        <v>250</v>
      </c>
      <c r="M108" s="52">
        <v>227</v>
      </c>
      <c r="N108" s="52">
        <v>241</v>
      </c>
      <c r="O108" s="45">
        <v>200</v>
      </c>
      <c r="P108" s="52">
        <v>207</v>
      </c>
      <c r="Q108" s="128"/>
      <c r="R108" s="57">
        <v>227</v>
      </c>
      <c r="S108" s="45">
        <v>200</v>
      </c>
      <c r="T108" s="45">
        <v>285</v>
      </c>
      <c r="U108" s="52">
        <v>207</v>
      </c>
      <c r="V108" s="45">
        <v>242</v>
      </c>
      <c r="W108" s="45">
        <v>257</v>
      </c>
      <c r="X108" s="52">
        <v>224</v>
      </c>
      <c r="Y108" s="52">
        <v>249</v>
      </c>
      <c r="Z108" s="52">
        <v>230</v>
      </c>
      <c r="AA108" s="45">
        <v>246</v>
      </c>
      <c r="AB108" s="52">
        <v>232</v>
      </c>
      <c r="AC108" s="52">
        <v>215</v>
      </c>
      <c r="AD108" s="52">
        <v>262</v>
      </c>
      <c r="AE108" s="52">
        <v>280</v>
      </c>
      <c r="AF108" s="52">
        <v>280</v>
      </c>
      <c r="AG108" s="52">
        <v>294</v>
      </c>
      <c r="AH108" s="52">
        <v>290</v>
      </c>
      <c r="AI108" s="52">
        <v>281</v>
      </c>
      <c r="AJ108" s="52">
        <v>284</v>
      </c>
      <c r="AK108" s="52">
        <v>314</v>
      </c>
      <c r="AL108" s="62">
        <v>288</v>
      </c>
      <c r="AM108" s="52"/>
      <c r="AN108" s="52"/>
      <c r="AO108" s="52"/>
    </row>
    <row r="109" spans="1:41" x14ac:dyDescent="0.2">
      <c r="A109" s="86" t="s">
        <v>77</v>
      </c>
      <c r="B109" s="127"/>
      <c r="C109" s="33" t="s">
        <v>73</v>
      </c>
      <c r="D109" s="128"/>
      <c r="E109" s="33" t="s">
        <v>73</v>
      </c>
      <c r="F109" s="33" t="s">
        <v>73</v>
      </c>
      <c r="G109" s="33" t="s">
        <v>73</v>
      </c>
      <c r="H109" s="33" t="s">
        <v>73</v>
      </c>
      <c r="I109" s="33" t="s">
        <v>73</v>
      </c>
      <c r="J109" s="33">
        <v>40</v>
      </c>
      <c r="K109" s="33">
        <v>46</v>
      </c>
      <c r="L109" s="33">
        <v>49</v>
      </c>
      <c r="M109" s="52">
        <v>9</v>
      </c>
      <c r="N109" s="52">
        <v>5</v>
      </c>
      <c r="O109" s="45">
        <v>62</v>
      </c>
      <c r="P109" s="52">
        <v>14</v>
      </c>
      <c r="Q109" s="128"/>
      <c r="R109" s="57">
        <v>40</v>
      </c>
      <c r="S109" s="45">
        <v>24</v>
      </c>
      <c r="T109" s="45">
        <v>74</v>
      </c>
      <c r="U109" s="52">
        <v>65</v>
      </c>
      <c r="V109" s="45">
        <v>62</v>
      </c>
      <c r="W109" s="45">
        <v>60</v>
      </c>
      <c r="X109" s="52">
        <v>72</v>
      </c>
      <c r="Y109" s="52">
        <v>76</v>
      </c>
      <c r="Z109" s="52">
        <v>58</v>
      </c>
      <c r="AA109" s="45">
        <v>81</v>
      </c>
      <c r="AB109" s="52">
        <v>70</v>
      </c>
      <c r="AC109" s="52">
        <v>83</v>
      </c>
      <c r="AD109" s="52">
        <v>89</v>
      </c>
      <c r="AE109" s="52">
        <v>106</v>
      </c>
      <c r="AF109" s="52">
        <v>61</v>
      </c>
      <c r="AG109" s="52">
        <v>78</v>
      </c>
      <c r="AH109" s="52">
        <v>73</v>
      </c>
      <c r="AI109" s="52">
        <v>87</v>
      </c>
      <c r="AJ109" s="52">
        <v>69</v>
      </c>
      <c r="AK109" s="52">
        <v>67</v>
      </c>
      <c r="AL109" s="62">
        <v>78</v>
      </c>
      <c r="AM109" s="52"/>
      <c r="AN109" s="52"/>
      <c r="AO109" s="52"/>
    </row>
    <row r="110" spans="1:41" x14ac:dyDescent="0.2">
      <c r="A110" s="86" t="s">
        <v>78</v>
      </c>
      <c r="B110" s="127"/>
      <c r="C110" s="33" t="s">
        <v>73</v>
      </c>
      <c r="D110" s="128"/>
      <c r="E110" s="33" t="s">
        <v>73</v>
      </c>
      <c r="F110" s="33" t="s">
        <v>73</v>
      </c>
      <c r="G110" s="33">
        <v>3</v>
      </c>
      <c r="H110" s="33">
        <v>0</v>
      </c>
      <c r="I110" s="52">
        <v>8</v>
      </c>
      <c r="J110" s="33">
        <v>153</v>
      </c>
      <c r="K110" s="33">
        <v>208</v>
      </c>
      <c r="L110" s="33">
        <v>245</v>
      </c>
      <c r="M110" s="52">
        <v>261</v>
      </c>
      <c r="N110" s="52">
        <v>253</v>
      </c>
      <c r="O110" s="45">
        <v>218</v>
      </c>
      <c r="P110" s="52">
        <v>230</v>
      </c>
      <c r="Q110" s="128"/>
      <c r="R110" s="57">
        <v>306</v>
      </c>
      <c r="S110" s="45">
        <v>274</v>
      </c>
      <c r="T110" s="45">
        <v>315</v>
      </c>
      <c r="U110" s="52">
        <v>91</v>
      </c>
      <c r="V110" s="45">
        <v>29</v>
      </c>
      <c r="W110" s="45">
        <v>24</v>
      </c>
      <c r="X110" s="52">
        <v>30</v>
      </c>
      <c r="Y110" s="52">
        <v>41</v>
      </c>
      <c r="Z110" s="52">
        <v>27</v>
      </c>
      <c r="AA110" s="45">
        <v>48</v>
      </c>
      <c r="AB110" s="52">
        <v>53</v>
      </c>
      <c r="AC110" s="52">
        <v>43</v>
      </c>
      <c r="AD110" s="52">
        <v>85</v>
      </c>
      <c r="AE110" s="52">
        <v>61</v>
      </c>
      <c r="AF110" s="52">
        <v>67</v>
      </c>
      <c r="AG110" s="52">
        <v>65</v>
      </c>
      <c r="AH110" s="52">
        <v>51</v>
      </c>
      <c r="AI110" s="52">
        <v>50</v>
      </c>
      <c r="AJ110" s="52">
        <v>50</v>
      </c>
      <c r="AK110" s="52">
        <v>57</v>
      </c>
      <c r="AL110" s="62">
        <v>49</v>
      </c>
      <c r="AM110" s="52"/>
      <c r="AN110" s="52"/>
      <c r="AO110" s="52"/>
    </row>
    <row r="111" spans="1:41" x14ac:dyDescent="0.2">
      <c r="A111" s="86" t="s">
        <v>79</v>
      </c>
      <c r="B111" s="127"/>
      <c r="C111" s="33" t="s">
        <v>73</v>
      </c>
      <c r="D111" s="128"/>
      <c r="E111" s="33" t="s">
        <v>73</v>
      </c>
      <c r="F111" s="33" t="s">
        <v>73</v>
      </c>
      <c r="G111" s="33" t="s">
        <v>73</v>
      </c>
      <c r="H111" s="33" t="s">
        <v>73</v>
      </c>
      <c r="I111" s="33" t="s">
        <v>73</v>
      </c>
      <c r="J111" s="33" t="s">
        <v>73</v>
      </c>
      <c r="K111" s="33" t="s">
        <v>73</v>
      </c>
      <c r="L111" s="33">
        <v>0</v>
      </c>
      <c r="M111" s="52">
        <v>0</v>
      </c>
      <c r="N111" s="52">
        <v>0</v>
      </c>
      <c r="O111" s="45">
        <v>0</v>
      </c>
      <c r="P111" s="52">
        <v>0</v>
      </c>
      <c r="Q111" s="128"/>
      <c r="R111" s="57">
        <v>0</v>
      </c>
      <c r="S111" s="45">
        <v>0</v>
      </c>
      <c r="T111" s="45">
        <v>0</v>
      </c>
      <c r="U111" s="52">
        <v>0</v>
      </c>
      <c r="V111" s="45">
        <v>0</v>
      </c>
      <c r="W111" s="45">
        <v>0</v>
      </c>
      <c r="X111" s="52">
        <v>0</v>
      </c>
      <c r="Y111" s="52">
        <v>0</v>
      </c>
      <c r="Z111" s="52">
        <v>0</v>
      </c>
      <c r="AA111" s="45">
        <v>0</v>
      </c>
      <c r="AB111" s="52">
        <v>0</v>
      </c>
      <c r="AC111" s="52">
        <v>0</v>
      </c>
      <c r="AD111" s="52">
        <v>0</v>
      </c>
      <c r="AE111" s="52">
        <v>0</v>
      </c>
      <c r="AF111" s="52">
        <v>0</v>
      </c>
      <c r="AG111" s="52">
        <v>0</v>
      </c>
      <c r="AH111" s="52">
        <v>0</v>
      </c>
      <c r="AI111" s="52">
        <v>0</v>
      </c>
      <c r="AJ111" s="52">
        <v>0</v>
      </c>
      <c r="AK111" s="52">
        <v>0</v>
      </c>
      <c r="AL111" s="62">
        <v>0</v>
      </c>
      <c r="AM111" s="52"/>
      <c r="AN111" s="52"/>
      <c r="AO111" s="52"/>
    </row>
    <row r="112" spans="1:41" x14ac:dyDescent="0.2">
      <c r="A112" s="86" t="s">
        <v>80</v>
      </c>
      <c r="B112" s="127"/>
      <c r="C112" s="33" t="s">
        <v>73</v>
      </c>
      <c r="D112" s="128"/>
      <c r="E112" s="33">
        <v>11</v>
      </c>
      <c r="F112" s="33">
        <v>15</v>
      </c>
      <c r="G112" s="33">
        <v>35</v>
      </c>
      <c r="H112" s="33">
        <v>23</v>
      </c>
      <c r="I112" s="52">
        <v>33</v>
      </c>
      <c r="J112" s="33">
        <v>15</v>
      </c>
      <c r="K112" s="33">
        <v>18</v>
      </c>
      <c r="L112" s="33">
        <v>14</v>
      </c>
      <c r="M112" s="52">
        <v>16</v>
      </c>
      <c r="N112" s="52">
        <v>11</v>
      </c>
      <c r="O112" s="45">
        <v>17</v>
      </c>
      <c r="P112" s="52">
        <v>15</v>
      </c>
      <c r="Q112" s="128"/>
      <c r="R112" s="57">
        <v>11</v>
      </c>
      <c r="S112" s="45">
        <v>15</v>
      </c>
      <c r="T112" s="45">
        <v>21</v>
      </c>
      <c r="U112" s="52">
        <v>17</v>
      </c>
      <c r="V112" s="45">
        <v>21</v>
      </c>
      <c r="W112" s="45">
        <v>19</v>
      </c>
      <c r="X112" s="52">
        <v>14</v>
      </c>
      <c r="Y112" s="52">
        <v>7</v>
      </c>
      <c r="Z112" s="52">
        <v>11</v>
      </c>
      <c r="AA112" s="45">
        <v>15</v>
      </c>
      <c r="AB112" s="52">
        <v>12</v>
      </c>
      <c r="AC112" s="52">
        <v>0</v>
      </c>
      <c r="AD112" s="52">
        <v>2</v>
      </c>
      <c r="AE112" s="52">
        <v>17</v>
      </c>
      <c r="AF112" s="52">
        <v>14</v>
      </c>
      <c r="AG112" s="52">
        <v>10</v>
      </c>
      <c r="AH112" s="52">
        <v>7</v>
      </c>
      <c r="AI112" s="52">
        <v>7</v>
      </c>
      <c r="AJ112" s="52">
        <v>15</v>
      </c>
      <c r="AK112" s="52">
        <v>13</v>
      </c>
      <c r="AL112" s="62">
        <v>10</v>
      </c>
      <c r="AM112" s="52"/>
      <c r="AN112" s="52"/>
      <c r="AO112" s="52"/>
    </row>
    <row r="113" spans="1:41" x14ac:dyDescent="0.2">
      <c r="A113" s="86" t="s">
        <v>81</v>
      </c>
      <c r="B113" s="127"/>
      <c r="C113" s="33">
        <v>4</v>
      </c>
      <c r="D113" s="128"/>
      <c r="E113" s="33">
        <v>52</v>
      </c>
      <c r="F113" s="33">
        <v>137</v>
      </c>
      <c r="G113" s="33">
        <v>158</v>
      </c>
      <c r="H113" s="33">
        <v>103</v>
      </c>
      <c r="I113" s="52">
        <v>124</v>
      </c>
      <c r="J113" s="33">
        <v>104</v>
      </c>
      <c r="K113" s="33">
        <v>74</v>
      </c>
      <c r="L113" s="33">
        <v>72</v>
      </c>
      <c r="M113" s="52">
        <v>90</v>
      </c>
      <c r="N113" s="52">
        <v>136</v>
      </c>
      <c r="O113" s="45">
        <v>77</v>
      </c>
      <c r="P113" s="52">
        <v>123</v>
      </c>
      <c r="Q113" s="128"/>
      <c r="R113" s="57">
        <v>112</v>
      </c>
      <c r="S113" s="45">
        <v>102</v>
      </c>
      <c r="T113" s="45">
        <v>134</v>
      </c>
      <c r="U113" s="52">
        <v>123</v>
      </c>
      <c r="V113" s="45">
        <v>165</v>
      </c>
      <c r="W113" s="45">
        <v>166</v>
      </c>
      <c r="X113" s="52">
        <v>150</v>
      </c>
      <c r="Y113" s="52">
        <v>142</v>
      </c>
      <c r="Z113" s="52">
        <v>158</v>
      </c>
      <c r="AA113" s="45">
        <v>132</v>
      </c>
      <c r="AB113" s="52">
        <v>148</v>
      </c>
      <c r="AC113" s="61">
        <v>144</v>
      </c>
      <c r="AD113" s="52">
        <v>158</v>
      </c>
      <c r="AE113" s="52">
        <v>143</v>
      </c>
      <c r="AF113" s="61">
        <v>151</v>
      </c>
      <c r="AG113" s="52">
        <v>150</v>
      </c>
      <c r="AH113" s="52">
        <v>176</v>
      </c>
      <c r="AI113" s="52">
        <v>143</v>
      </c>
      <c r="AJ113" s="61">
        <v>157</v>
      </c>
      <c r="AK113" s="61">
        <v>193</v>
      </c>
      <c r="AL113" s="62">
        <v>159</v>
      </c>
      <c r="AM113" s="61"/>
      <c r="AN113" s="61"/>
      <c r="AO113" s="61"/>
    </row>
    <row r="114" spans="1:41" x14ac:dyDescent="0.2">
      <c r="A114" s="86" t="s">
        <v>82</v>
      </c>
      <c r="B114" s="127"/>
      <c r="C114" s="33" t="s">
        <v>73</v>
      </c>
      <c r="D114" s="128"/>
      <c r="E114" s="33" t="s">
        <v>73</v>
      </c>
      <c r="F114" s="33" t="s">
        <v>73</v>
      </c>
      <c r="G114" s="33" t="s">
        <v>73</v>
      </c>
      <c r="H114" s="33" t="s">
        <v>73</v>
      </c>
      <c r="I114" s="33" t="s">
        <v>73</v>
      </c>
      <c r="J114" s="33" t="s">
        <v>73</v>
      </c>
      <c r="K114" s="33" t="s">
        <v>73</v>
      </c>
      <c r="L114" s="33">
        <v>0</v>
      </c>
      <c r="M114" s="52">
        <v>0</v>
      </c>
      <c r="N114" s="52">
        <v>0</v>
      </c>
      <c r="O114" s="45">
        <v>0</v>
      </c>
      <c r="P114" s="52">
        <v>0</v>
      </c>
      <c r="Q114" s="128"/>
      <c r="R114" s="57">
        <v>0</v>
      </c>
      <c r="S114" s="45">
        <v>0</v>
      </c>
      <c r="T114" s="45">
        <v>0</v>
      </c>
      <c r="U114" s="52">
        <v>0</v>
      </c>
      <c r="V114" s="45">
        <v>0</v>
      </c>
      <c r="W114" s="45">
        <v>0</v>
      </c>
      <c r="X114" s="52">
        <v>0</v>
      </c>
      <c r="Y114" s="52">
        <v>0</v>
      </c>
      <c r="Z114" s="52">
        <v>0</v>
      </c>
      <c r="AA114" s="45">
        <v>0</v>
      </c>
      <c r="AB114" s="52">
        <v>0</v>
      </c>
      <c r="AC114" s="52">
        <v>0</v>
      </c>
      <c r="AD114" s="52">
        <v>0</v>
      </c>
      <c r="AE114" s="52">
        <v>0</v>
      </c>
      <c r="AF114" s="52">
        <v>0</v>
      </c>
      <c r="AG114" s="52">
        <v>0</v>
      </c>
      <c r="AH114" s="52">
        <v>0</v>
      </c>
      <c r="AI114" s="52">
        <v>0</v>
      </c>
      <c r="AJ114" s="52">
        <v>0</v>
      </c>
      <c r="AK114" s="52">
        <v>0</v>
      </c>
      <c r="AL114" s="62">
        <v>0</v>
      </c>
      <c r="AM114" s="52"/>
      <c r="AN114" s="52"/>
      <c r="AO114" s="52"/>
    </row>
    <row r="115" spans="1:41" x14ac:dyDescent="0.2">
      <c r="A115" s="86" t="s">
        <v>83</v>
      </c>
      <c r="B115" s="127"/>
      <c r="C115" s="33"/>
      <c r="D115" s="128"/>
      <c r="E115" s="33"/>
      <c r="F115" s="33"/>
      <c r="G115" s="33"/>
      <c r="H115" s="33"/>
      <c r="I115" s="33"/>
      <c r="J115" s="33"/>
      <c r="K115" s="33"/>
      <c r="L115" s="33"/>
      <c r="M115" s="52"/>
      <c r="N115" s="52"/>
      <c r="O115" s="45"/>
      <c r="P115" s="52"/>
      <c r="Q115" s="128"/>
      <c r="R115" s="57"/>
      <c r="S115" s="45"/>
      <c r="T115" s="45"/>
      <c r="U115" s="52"/>
      <c r="V115" s="45"/>
      <c r="W115" s="45"/>
      <c r="X115" s="52"/>
      <c r="Y115" s="52"/>
      <c r="Z115" s="52"/>
      <c r="AA115" s="45"/>
      <c r="AB115" s="52"/>
      <c r="AC115" s="52">
        <v>9</v>
      </c>
      <c r="AD115" s="52">
        <v>18</v>
      </c>
      <c r="AE115" s="52">
        <v>26</v>
      </c>
      <c r="AF115" s="52">
        <v>27</v>
      </c>
      <c r="AG115" s="52">
        <v>25</v>
      </c>
      <c r="AH115" s="52">
        <v>18</v>
      </c>
      <c r="AI115" s="52">
        <v>15</v>
      </c>
      <c r="AJ115" s="52">
        <v>22</v>
      </c>
      <c r="AK115" s="52">
        <v>26</v>
      </c>
      <c r="AL115" s="62">
        <v>23</v>
      </c>
      <c r="AM115" s="52"/>
      <c r="AN115" s="52"/>
      <c r="AO115" s="52"/>
    </row>
    <row r="116" spans="1:41" x14ac:dyDescent="0.2">
      <c r="A116" s="86" t="s">
        <v>84</v>
      </c>
      <c r="B116" s="127"/>
      <c r="C116" s="33" t="s">
        <v>73</v>
      </c>
      <c r="D116" s="128"/>
      <c r="E116" s="33" t="s">
        <v>73</v>
      </c>
      <c r="F116" s="33" t="s">
        <v>73</v>
      </c>
      <c r="G116" s="33" t="s">
        <v>73</v>
      </c>
      <c r="H116" s="33" t="s">
        <v>73</v>
      </c>
      <c r="I116" s="33" t="s">
        <v>73</v>
      </c>
      <c r="J116" s="33">
        <v>40</v>
      </c>
      <c r="K116" s="33">
        <v>11</v>
      </c>
      <c r="L116" s="33">
        <v>0</v>
      </c>
      <c r="M116" s="52">
        <v>16</v>
      </c>
      <c r="N116" s="52">
        <v>9</v>
      </c>
      <c r="O116" s="45">
        <v>18</v>
      </c>
      <c r="P116" s="52">
        <v>22</v>
      </c>
      <c r="Q116" s="128"/>
      <c r="R116" s="57">
        <v>33</v>
      </c>
      <c r="S116" s="45">
        <v>19</v>
      </c>
      <c r="T116" s="45">
        <v>55</v>
      </c>
      <c r="U116" s="52">
        <v>41</v>
      </c>
      <c r="V116" s="45">
        <v>39</v>
      </c>
      <c r="W116" s="45">
        <v>39</v>
      </c>
      <c r="X116" s="52">
        <v>41</v>
      </c>
      <c r="Y116" s="52">
        <v>58</v>
      </c>
      <c r="Z116" s="52">
        <v>63</v>
      </c>
      <c r="AA116" s="45">
        <v>55</v>
      </c>
      <c r="AB116" s="52">
        <v>60</v>
      </c>
      <c r="AC116" s="33">
        <v>60</v>
      </c>
      <c r="AD116" s="52">
        <v>63</v>
      </c>
      <c r="AE116" s="52">
        <v>31</v>
      </c>
      <c r="AF116" s="33">
        <v>51</v>
      </c>
      <c r="AG116" s="52">
        <v>53</v>
      </c>
      <c r="AH116" s="52">
        <v>55</v>
      </c>
      <c r="AI116" s="52">
        <v>59</v>
      </c>
      <c r="AJ116" s="45">
        <v>52</v>
      </c>
      <c r="AK116" s="33">
        <v>58</v>
      </c>
      <c r="AL116" s="62">
        <v>67</v>
      </c>
      <c r="AM116" s="33"/>
      <c r="AN116" s="33"/>
      <c r="AO116" s="33"/>
    </row>
    <row r="117" spans="1:41" x14ac:dyDescent="0.2">
      <c r="A117" s="86" t="s">
        <v>85</v>
      </c>
      <c r="B117" s="127"/>
      <c r="C117" s="33"/>
      <c r="D117" s="128"/>
      <c r="E117" s="33" t="s">
        <v>73</v>
      </c>
      <c r="F117" s="33" t="s">
        <v>73</v>
      </c>
      <c r="G117" s="33" t="s">
        <v>73</v>
      </c>
      <c r="H117" s="33" t="s">
        <v>73</v>
      </c>
      <c r="I117" s="33" t="s">
        <v>73</v>
      </c>
      <c r="J117" s="33" t="s">
        <v>73</v>
      </c>
      <c r="K117" s="33" t="s">
        <v>73</v>
      </c>
      <c r="L117" s="33" t="s">
        <v>73</v>
      </c>
      <c r="M117" s="52" t="s">
        <v>73</v>
      </c>
      <c r="N117" s="52">
        <v>28</v>
      </c>
      <c r="O117" s="45">
        <v>31</v>
      </c>
      <c r="P117" s="52">
        <v>24</v>
      </c>
      <c r="Q117" s="128"/>
      <c r="R117" s="57">
        <v>31</v>
      </c>
      <c r="S117" s="45">
        <v>29</v>
      </c>
      <c r="T117" s="45">
        <v>35</v>
      </c>
      <c r="U117" s="52">
        <v>17</v>
      </c>
      <c r="V117" s="45">
        <v>32</v>
      </c>
      <c r="W117" s="45">
        <v>28</v>
      </c>
      <c r="X117" s="52">
        <v>34</v>
      </c>
      <c r="Y117" s="52">
        <v>31</v>
      </c>
      <c r="Z117" s="52">
        <v>38</v>
      </c>
      <c r="AA117" s="45">
        <v>46</v>
      </c>
      <c r="AB117" s="52">
        <v>33</v>
      </c>
      <c r="AC117" s="61">
        <v>38</v>
      </c>
      <c r="AD117" s="52">
        <v>35</v>
      </c>
      <c r="AE117" s="52">
        <v>30</v>
      </c>
      <c r="AF117" s="61">
        <v>36</v>
      </c>
      <c r="AG117" s="52">
        <v>28</v>
      </c>
      <c r="AH117" s="52">
        <v>30</v>
      </c>
      <c r="AI117" s="52">
        <v>28</v>
      </c>
      <c r="AJ117" s="61">
        <v>26</v>
      </c>
      <c r="AK117" s="61">
        <v>37</v>
      </c>
      <c r="AL117" s="62">
        <v>20</v>
      </c>
      <c r="AM117" s="61"/>
      <c r="AN117" s="61"/>
      <c r="AO117" s="61"/>
    </row>
    <row r="118" spans="1:41" x14ac:dyDescent="0.2">
      <c r="A118" s="86" t="s">
        <v>86</v>
      </c>
      <c r="B118" s="127"/>
      <c r="C118" s="33" t="s">
        <v>73</v>
      </c>
      <c r="D118" s="128"/>
      <c r="E118" s="33" t="s">
        <v>73</v>
      </c>
      <c r="F118" s="33" t="s">
        <v>73</v>
      </c>
      <c r="G118" s="33" t="s">
        <v>73</v>
      </c>
      <c r="H118" s="33" t="s">
        <v>73</v>
      </c>
      <c r="I118" s="33" t="s">
        <v>73</v>
      </c>
      <c r="J118" s="33">
        <v>40</v>
      </c>
      <c r="K118" s="33">
        <v>12</v>
      </c>
      <c r="L118" s="33">
        <v>29</v>
      </c>
      <c r="M118" s="52">
        <v>27</v>
      </c>
      <c r="N118" s="52">
        <v>21</v>
      </c>
      <c r="O118" s="45">
        <v>25</v>
      </c>
      <c r="P118" s="52">
        <v>31</v>
      </c>
      <c r="Q118" s="128"/>
      <c r="R118" s="57">
        <v>29</v>
      </c>
      <c r="S118" s="45">
        <v>20</v>
      </c>
      <c r="T118" s="45">
        <v>35</v>
      </c>
      <c r="U118" s="52">
        <v>38</v>
      </c>
      <c r="V118" s="45">
        <v>40</v>
      </c>
      <c r="W118" s="45">
        <v>35</v>
      </c>
      <c r="X118" s="52">
        <v>37</v>
      </c>
      <c r="Y118" s="52">
        <v>31</v>
      </c>
      <c r="Z118" s="52">
        <v>34</v>
      </c>
      <c r="AA118" s="45">
        <v>72</v>
      </c>
      <c r="AB118" s="52">
        <v>48</v>
      </c>
      <c r="AC118" s="52">
        <v>41</v>
      </c>
      <c r="AD118" s="52">
        <v>76</v>
      </c>
      <c r="AE118" s="52">
        <v>70</v>
      </c>
      <c r="AF118" s="52">
        <v>63</v>
      </c>
      <c r="AG118" s="52">
        <v>79</v>
      </c>
      <c r="AH118" s="52">
        <v>0</v>
      </c>
      <c r="AI118" s="52">
        <v>75</v>
      </c>
      <c r="AJ118" s="52">
        <v>60</v>
      </c>
      <c r="AK118" s="52">
        <v>64</v>
      </c>
      <c r="AL118" s="62">
        <v>71</v>
      </c>
      <c r="AM118" s="52"/>
      <c r="AN118" s="52"/>
      <c r="AO118" s="52"/>
    </row>
    <row r="119" spans="1:41" x14ac:dyDescent="0.2">
      <c r="A119" s="86" t="s">
        <v>87</v>
      </c>
      <c r="B119" s="127"/>
      <c r="C119" s="33"/>
      <c r="D119" s="128"/>
      <c r="E119" s="33"/>
      <c r="F119" s="33"/>
      <c r="G119" s="33"/>
      <c r="H119" s="33"/>
      <c r="I119" s="33"/>
      <c r="J119" s="33"/>
      <c r="K119" s="33"/>
      <c r="L119" s="33"/>
      <c r="M119" s="52"/>
      <c r="N119" s="52"/>
      <c r="O119" s="45"/>
      <c r="P119" s="52"/>
      <c r="Q119" s="128"/>
      <c r="R119" s="57"/>
      <c r="S119" s="45"/>
      <c r="T119" s="45"/>
      <c r="U119" s="52"/>
      <c r="V119" s="45"/>
      <c r="W119" s="45"/>
      <c r="X119" s="52"/>
      <c r="Y119" s="52"/>
      <c r="Z119" s="52"/>
      <c r="AA119" s="45">
        <v>22</v>
      </c>
      <c r="AB119" s="61">
        <v>11</v>
      </c>
      <c r="AC119" s="52">
        <v>44</v>
      </c>
      <c r="AD119" s="52">
        <v>44</v>
      </c>
      <c r="AE119" s="52">
        <v>54</v>
      </c>
      <c r="AF119" s="52">
        <v>42</v>
      </c>
      <c r="AG119" s="52">
        <v>61</v>
      </c>
      <c r="AH119" s="52">
        <v>0</v>
      </c>
      <c r="AI119" s="52">
        <v>44</v>
      </c>
      <c r="AJ119" s="52">
        <v>45</v>
      </c>
      <c r="AK119" s="52">
        <v>35</v>
      </c>
      <c r="AL119" s="62">
        <v>54</v>
      </c>
      <c r="AM119" s="52"/>
      <c r="AN119" s="52"/>
      <c r="AO119" s="52"/>
    </row>
    <row r="120" spans="1:41" x14ac:dyDescent="0.2">
      <c r="A120" s="86" t="s">
        <v>88</v>
      </c>
      <c r="B120" s="127"/>
      <c r="C120" s="33" t="s">
        <v>73</v>
      </c>
      <c r="D120" s="128"/>
      <c r="E120" s="33" t="s">
        <v>73</v>
      </c>
      <c r="F120" s="33" t="s">
        <v>73</v>
      </c>
      <c r="G120" s="33" t="s">
        <v>73</v>
      </c>
      <c r="H120" s="33" t="s">
        <v>73</v>
      </c>
      <c r="I120" s="33" t="s">
        <v>73</v>
      </c>
      <c r="J120" s="33">
        <v>23</v>
      </c>
      <c r="K120" s="33">
        <v>41</v>
      </c>
      <c r="L120" s="33">
        <v>50</v>
      </c>
      <c r="M120" s="52">
        <v>71</v>
      </c>
      <c r="N120" s="52">
        <v>69</v>
      </c>
      <c r="O120" s="45">
        <v>64</v>
      </c>
      <c r="P120" s="52">
        <v>105</v>
      </c>
      <c r="Q120" s="128"/>
      <c r="R120" s="57">
        <v>112</v>
      </c>
      <c r="S120" s="45">
        <v>102</v>
      </c>
      <c r="T120" s="45">
        <v>137</v>
      </c>
      <c r="U120" s="52">
        <v>100</v>
      </c>
      <c r="V120" s="45">
        <v>105</v>
      </c>
      <c r="W120" s="45">
        <v>107</v>
      </c>
      <c r="X120" s="52">
        <v>80</v>
      </c>
      <c r="Y120" s="52">
        <v>116</v>
      </c>
      <c r="Z120" s="52">
        <v>82</v>
      </c>
      <c r="AA120" s="45">
        <v>66</v>
      </c>
      <c r="AB120" s="52">
        <v>85</v>
      </c>
      <c r="AC120" s="52">
        <v>80</v>
      </c>
      <c r="AD120" s="52">
        <v>96</v>
      </c>
      <c r="AE120" s="52">
        <v>110</v>
      </c>
      <c r="AF120" s="52">
        <v>71</v>
      </c>
      <c r="AG120" s="52">
        <v>99</v>
      </c>
      <c r="AH120" s="52">
        <v>87</v>
      </c>
      <c r="AI120" s="52">
        <v>86</v>
      </c>
      <c r="AJ120" s="52">
        <v>65</v>
      </c>
      <c r="AK120" s="52">
        <v>67</v>
      </c>
      <c r="AL120" s="62">
        <v>78</v>
      </c>
      <c r="AM120" s="52"/>
      <c r="AN120" s="52"/>
      <c r="AO120" s="52"/>
    </row>
    <row r="121" spans="1:41" x14ac:dyDescent="0.2">
      <c r="A121" s="86" t="s">
        <v>89</v>
      </c>
      <c r="B121" s="127"/>
      <c r="C121" s="33">
        <v>40</v>
      </c>
      <c r="D121" s="128"/>
      <c r="E121" s="33">
        <v>102</v>
      </c>
      <c r="F121" s="33">
        <v>362</v>
      </c>
      <c r="G121" s="33">
        <v>422</v>
      </c>
      <c r="H121" s="33">
        <v>454</v>
      </c>
      <c r="I121" s="52">
        <v>872</v>
      </c>
      <c r="J121" s="33">
        <v>654</v>
      </c>
      <c r="K121" s="33">
        <v>551</v>
      </c>
      <c r="L121" s="33">
        <v>684</v>
      </c>
      <c r="M121" s="52">
        <v>703</v>
      </c>
      <c r="N121" s="52">
        <v>771</v>
      </c>
      <c r="O121" s="45">
        <v>713</v>
      </c>
      <c r="P121" s="52">
        <v>699</v>
      </c>
      <c r="Q121" s="128"/>
      <c r="R121" s="57">
        <v>710</v>
      </c>
      <c r="S121" s="45">
        <v>726</v>
      </c>
      <c r="T121" s="45">
        <v>857</v>
      </c>
      <c r="U121" s="52">
        <v>697</v>
      </c>
      <c r="V121" s="45">
        <v>844</v>
      </c>
      <c r="W121" s="45">
        <v>806</v>
      </c>
      <c r="X121" s="52">
        <v>768</v>
      </c>
      <c r="Y121" s="52">
        <v>875</v>
      </c>
      <c r="Z121" s="52">
        <v>753</v>
      </c>
      <c r="AA121" s="45">
        <v>742</v>
      </c>
      <c r="AB121" s="52">
        <v>693</v>
      </c>
      <c r="AC121" s="52">
        <v>682</v>
      </c>
      <c r="AD121" s="52">
        <v>771</v>
      </c>
      <c r="AE121" s="52">
        <v>695</v>
      </c>
      <c r="AF121" s="52">
        <v>699</v>
      </c>
      <c r="AG121" s="52">
        <v>757</v>
      </c>
      <c r="AH121" s="52">
        <v>756</v>
      </c>
      <c r="AI121" s="52">
        <v>681</v>
      </c>
      <c r="AJ121" s="52">
        <v>719</v>
      </c>
      <c r="AK121" s="52">
        <v>742</v>
      </c>
      <c r="AL121" s="62">
        <v>764</v>
      </c>
      <c r="AM121" s="52"/>
      <c r="AN121" s="52"/>
      <c r="AO121" s="52"/>
    </row>
    <row r="122" spans="1:41" x14ac:dyDescent="0.2">
      <c r="A122" s="86" t="s">
        <v>90</v>
      </c>
      <c r="B122" s="127"/>
      <c r="C122" s="33" t="s">
        <v>73</v>
      </c>
      <c r="D122" s="128"/>
      <c r="E122" s="33">
        <v>20</v>
      </c>
      <c r="F122" s="33">
        <v>51</v>
      </c>
      <c r="G122" s="33">
        <v>30</v>
      </c>
      <c r="H122" s="33">
        <v>23</v>
      </c>
      <c r="I122" s="52">
        <v>23</v>
      </c>
      <c r="J122" s="33">
        <v>15</v>
      </c>
      <c r="K122" s="33">
        <v>16</v>
      </c>
      <c r="L122" s="33">
        <v>30</v>
      </c>
      <c r="M122" s="52">
        <v>27</v>
      </c>
      <c r="N122" s="52">
        <v>6</v>
      </c>
      <c r="O122" s="45">
        <v>6</v>
      </c>
      <c r="P122" s="52">
        <v>5</v>
      </c>
      <c r="Q122" s="128"/>
      <c r="R122" s="57">
        <v>20</v>
      </c>
      <c r="S122" s="45">
        <v>14</v>
      </c>
      <c r="T122" s="45">
        <v>7</v>
      </c>
      <c r="U122" s="52">
        <v>16</v>
      </c>
      <c r="V122" s="45">
        <v>18</v>
      </c>
      <c r="W122" s="45">
        <v>21</v>
      </c>
      <c r="X122" s="52">
        <v>17</v>
      </c>
      <c r="Y122" s="52">
        <v>23</v>
      </c>
      <c r="Z122" s="52">
        <v>16</v>
      </c>
      <c r="AA122" s="45">
        <v>18</v>
      </c>
      <c r="AB122" s="52">
        <v>8</v>
      </c>
      <c r="AC122" s="33">
        <v>12</v>
      </c>
      <c r="AD122" s="52">
        <v>13</v>
      </c>
      <c r="AE122" s="52">
        <v>8</v>
      </c>
      <c r="AF122" s="33">
        <v>11</v>
      </c>
      <c r="AG122" s="52">
        <v>9</v>
      </c>
      <c r="AH122" s="52">
        <v>8</v>
      </c>
      <c r="AI122" s="52">
        <v>9</v>
      </c>
      <c r="AJ122" s="45">
        <v>7</v>
      </c>
      <c r="AK122" s="33">
        <v>8</v>
      </c>
      <c r="AL122" s="62">
        <v>5</v>
      </c>
      <c r="AM122" s="33"/>
      <c r="AN122" s="33"/>
      <c r="AO122" s="33"/>
    </row>
    <row r="123" spans="1:41" x14ac:dyDescent="0.2">
      <c r="A123" s="86" t="s">
        <v>91</v>
      </c>
      <c r="B123" s="127"/>
      <c r="C123" s="33" t="s">
        <v>73</v>
      </c>
      <c r="D123" s="128"/>
      <c r="E123" s="33" t="s">
        <v>73</v>
      </c>
      <c r="F123" s="33" t="s">
        <v>73</v>
      </c>
      <c r="G123" s="33" t="s">
        <v>73</v>
      </c>
      <c r="H123" s="33" t="s">
        <v>73</v>
      </c>
      <c r="I123" s="33" t="s">
        <v>73</v>
      </c>
      <c r="J123" s="33" t="s">
        <v>73</v>
      </c>
      <c r="K123" s="33" t="s">
        <v>73</v>
      </c>
      <c r="L123" s="33">
        <v>0</v>
      </c>
      <c r="M123" s="52">
        <v>0</v>
      </c>
      <c r="N123" s="52">
        <v>10</v>
      </c>
      <c r="O123" s="45">
        <v>13</v>
      </c>
      <c r="P123" s="52">
        <v>10</v>
      </c>
      <c r="Q123" s="128"/>
      <c r="R123" s="57">
        <v>13</v>
      </c>
      <c r="S123" s="45">
        <v>16</v>
      </c>
      <c r="T123" s="45">
        <v>12</v>
      </c>
      <c r="U123" s="52">
        <v>13</v>
      </c>
      <c r="V123" s="45">
        <v>15</v>
      </c>
      <c r="W123" s="45">
        <v>17</v>
      </c>
      <c r="X123" s="52">
        <v>10</v>
      </c>
      <c r="Y123" s="52">
        <v>14</v>
      </c>
      <c r="Z123" s="52">
        <v>13</v>
      </c>
      <c r="AA123" s="45">
        <v>14</v>
      </c>
      <c r="AB123" s="52">
        <v>10</v>
      </c>
      <c r="AC123" s="33">
        <v>11</v>
      </c>
      <c r="AD123" s="52">
        <v>16</v>
      </c>
      <c r="AE123" s="52">
        <v>4</v>
      </c>
      <c r="AF123" s="33">
        <v>3</v>
      </c>
      <c r="AG123" s="52">
        <v>4</v>
      </c>
      <c r="AH123" s="52">
        <v>1</v>
      </c>
      <c r="AI123" s="52">
        <v>4</v>
      </c>
      <c r="AJ123" s="45">
        <v>9</v>
      </c>
      <c r="AK123" s="33">
        <v>1</v>
      </c>
      <c r="AL123" s="62">
        <v>2</v>
      </c>
      <c r="AM123" s="33"/>
      <c r="AN123" s="33"/>
      <c r="AO123" s="33"/>
    </row>
    <row r="124" spans="1:41" x14ac:dyDescent="0.2">
      <c r="A124" s="86" t="s">
        <v>92</v>
      </c>
      <c r="B124" s="127"/>
      <c r="C124" s="33" t="s">
        <v>73</v>
      </c>
      <c r="D124" s="128"/>
      <c r="E124" s="33" t="s">
        <v>73</v>
      </c>
      <c r="F124" s="33" t="s">
        <v>73</v>
      </c>
      <c r="G124" s="33" t="s">
        <v>73</v>
      </c>
      <c r="H124" s="33">
        <v>1</v>
      </c>
      <c r="I124" s="139">
        <v>7</v>
      </c>
      <c r="J124" s="33">
        <v>18</v>
      </c>
      <c r="K124" s="33">
        <v>46</v>
      </c>
      <c r="L124" s="33">
        <v>42</v>
      </c>
      <c r="M124" s="52">
        <v>40</v>
      </c>
      <c r="N124" s="52">
        <v>42</v>
      </c>
      <c r="O124" s="45">
        <v>52</v>
      </c>
      <c r="P124" s="52">
        <v>69</v>
      </c>
      <c r="Q124" s="128"/>
      <c r="R124" s="57">
        <v>54</v>
      </c>
      <c r="S124" s="45">
        <v>48</v>
      </c>
      <c r="T124" s="45">
        <v>73</v>
      </c>
      <c r="U124" s="52">
        <v>62</v>
      </c>
      <c r="V124" s="45">
        <v>65</v>
      </c>
      <c r="W124" s="45">
        <v>80</v>
      </c>
      <c r="X124" s="52">
        <v>64</v>
      </c>
      <c r="Y124" s="52">
        <v>74</v>
      </c>
      <c r="Z124" s="52">
        <v>42</v>
      </c>
      <c r="AA124" s="45">
        <v>49</v>
      </c>
      <c r="AB124" s="52">
        <v>55</v>
      </c>
      <c r="AC124" s="61">
        <v>64</v>
      </c>
      <c r="AD124" s="52">
        <v>67</v>
      </c>
      <c r="AE124" s="52">
        <v>82</v>
      </c>
      <c r="AF124" s="61">
        <v>64</v>
      </c>
      <c r="AG124" s="52">
        <v>67</v>
      </c>
      <c r="AH124" s="52">
        <v>78</v>
      </c>
      <c r="AI124" s="52">
        <v>64</v>
      </c>
      <c r="AJ124" s="61">
        <v>45</v>
      </c>
      <c r="AK124" s="61">
        <v>73</v>
      </c>
      <c r="AL124" s="62">
        <v>61</v>
      </c>
      <c r="AM124" s="61"/>
      <c r="AN124" s="61"/>
      <c r="AO124" s="61"/>
    </row>
    <row r="125" spans="1:41" x14ac:dyDescent="0.2">
      <c r="A125" s="86" t="s">
        <v>93</v>
      </c>
      <c r="B125" s="127"/>
      <c r="C125" s="33" t="s">
        <v>73</v>
      </c>
      <c r="D125" s="128"/>
      <c r="E125" s="33" t="s">
        <v>73</v>
      </c>
      <c r="F125" s="33" t="s">
        <v>73</v>
      </c>
      <c r="G125" s="33">
        <v>16</v>
      </c>
      <c r="H125" s="33">
        <v>9</v>
      </c>
      <c r="I125" s="52">
        <v>0</v>
      </c>
      <c r="J125" s="33">
        <v>10</v>
      </c>
      <c r="K125" s="33">
        <v>12</v>
      </c>
      <c r="L125" s="33">
        <v>8</v>
      </c>
      <c r="M125" s="52">
        <v>17</v>
      </c>
      <c r="N125" s="52">
        <v>10</v>
      </c>
      <c r="O125" s="45">
        <v>12</v>
      </c>
      <c r="P125" s="52">
        <v>1</v>
      </c>
      <c r="Q125" s="128"/>
      <c r="R125" s="57">
        <v>14</v>
      </c>
      <c r="S125" s="45">
        <v>14</v>
      </c>
      <c r="T125" s="45">
        <v>14</v>
      </c>
      <c r="U125" s="52">
        <v>20</v>
      </c>
      <c r="V125" s="45">
        <v>17</v>
      </c>
      <c r="W125" s="45">
        <v>23</v>
      </c>
      <c r="X125" s="52">
        <v>13</v>
      </c>
      <c r="Y125" s="52">
        <v>19</v>
      </c>
      <c r="Z125" s="52">
        <v>33</v>
      </c>
      <c r="AA125" s="45">
        <v>25</v>
      </c>
      <c r="AB125" s="52">
        <v>0</v>
      </c>
      <c r="AC125" s="52">
        <v>0</v>
      </c>
      <c r="AD125" s="52">
        <v>29</v>
      </c>
      <c r="AE125" s="52">
        <v>30</v>
      </c>
      <c r="AF125" s="52">
        <v>32</v>
      </c>
      <c r="AG125" s="52">
        <v>31</v>
      </c>
      <c r="AH125" s="52">
        <v>21</v>
      </c>
      <c r="AI125" s="52">
        <v>21</v>
      </c>
      <c r="AJ125" s="52">
        <v>20</v>
      </c>
      <c r="AK125" s="52">
        <v>18</v>
      </c>
      <c r="AL125" s="62">
        <v>25</v>
      </c>
      <c r="AM125" s="52"/>
      <c r="AN125" s="52"/>
      <c r="AO125" s="52"/>
    </row>
    <row r="126" spans="1:41" x14ac:dyDescent="0.2">
      <c r="A126" s="86" t="s">
        <v>94</v>
      </c>
      <c r="B126" s="127"/>
      <c r="C126" s="33" t="s">
        <v>73</v>
      </c>
      <c r="D126" s="128"/>
      <c r="E126" s="33">
        <v>36</v>
      </c>
      <c r="F126" s="33">
        <v>104</v>
      </c>
      <c r="G126" s="33">
        <v>141</v>
      </c>
      <c r="H126" s="33">
        <v>89</v>
      </c>
      <c r="I126" s="52">
        <v>79</v>
      </c>
      <c r="J126" s="33">
        <v>83</v>
      </c>
      <c r="K126" s="33">
        <v>126</v>
      </c>
      <c r="L126" s="33">
        <v>99</v>
      </c>
      <c r="M126" s="52">
        <v>17</v>
      </c>
      <c r="N126" s="52">
        <v>0</v>
      </c>
      <c r="O126" s="45">
        <v>115</v>
      </c>
      <c r="P126" s="52">
        <v>113</v>
      </c>
      <c r="Q126" s="128"/>
      <c r="R126" s="57">
        <v>95</v>
      </c>
      <c r="S126" s="45">
        <v>81</v>
      </c>
      <c r="T126" s="45">
        <v>98</v>
      </c>
      <c r="U126" s="52">
        <v>125</v>
      </c>
      <c r="V126" s="45">
        <v>117</v>
      </c>
      <c r="W126" s="45">
        <v>136</v>
      </c>
      <c r="X126" s="52">
        <v>154</v>
      </c>
      <c r="Y126" s="52">
        <v>156</v>
      </c>
      <c r="Z126" s="52">
        <v>114</v>
      </c>
      <c r="AA126" s="45">
        <v>133</v>
      </c>
      <c r="AB126" s="52">
        <v>131</v>
      </c>
      <c r="AC126" s="52">
        <v>147</v>
      </c>
      <c r="AD126" s="52">
        <v>171</v>
      </c>
      <c r="AE126" s="52">
        <v>175</v>
      </c>
      <c r="AF126" s="52">
        <v>170</v>
      </c>
      <c r="AG126" s="52">
        <v>164</v>
      </c>
      <c r="AH126" s="52">
        <v>168</v>
      </c>
      <c r="AI126" s="52">
        <v>150</v>
      </c>
      <c r="AJ126" s="52">
        <v>171</v>
      </c>
      <c r="AK126" s="52">
        <v>149</v>
      </c>
      <c r="AL126" s="62">
        <v>135</v>
      </c>
      <c r="AM126" s="52"/>
      <c r="AN126" s="52"/>
      <c r="AO126" s="52"/>
    </row>
    <row r="127" spans="1:41" x14ac:dyDescent="0.2">
      <c r="A127" s="86" t="s">
        <v>95</v>
      </c>
      <c r="B127" s="127"/>
      <c r="C127" s="33" t="s">
        <v>73</v>
      </c>
      <c r="D127" s="128"/>
      <c r="E127" s="33" t="s">
        <v>73</v>
      </c>
      <c r="F127" s="33" t="s">
        <v>73</v>
      </c>
      <c r="G127" s="33" t="s">
        <v>73</v>
      </c>
      <c r="H127" s="33" t="s">
        <v>73</v>
      </c>
      <c r="I127" s="33" t="s">
        <v>73</v>
      </c>
      <c r="J127" s="33">
        <v>40</v>
      </c>
      <c r="K127" s="33">
        <v>21</v>
      </c>
      <c r="L127" s="33">
        <v>36</v>
      </c>
      <c r="M127" s="52">
        <v>40</v>
      </c>
      <c r="N127" s="52">
        <v>2</v>
      </c>
      <c r="O127" s="45">
        <v>37</v>
      </c>
      <c r="P127" s="52">
        <v>45</v>
      </c>
      <c r="Q127" s="128"/>
      <c r="R127" s="57">
        <v>71</v>
      </c>
      <c r="S127" s="45">
        <v>28</v>
      </c>
      <c r="T127" s="45">
        <v>70</v>
      </c>
      <c r="U127" s="52">
        <v>35</v>
      </c>
      <c r="V127" s="45">
        <v>51</v>
      </c>
      <c r="W127" s="45">
        <v>48</v>
      </c>
      <c r="X127" s="52">
        <v>40</v>
      </c>
      <c r="Y127" s="52">
        <v>64</v>
      </c>
      <c r="Z127" s="52">
        <v>42</v>
      </c>
      <c r="AA127" s="45">
        <v>44</v>
      </c>
      <c r="AB127" s="61">
        <v>57</v>
      </c>
      <c r="AC127" s="52">
        <v>40</v>
      </c>
      <c r="AD127" s="52">
        <v>49</v>
      </c>
      <c r="AE127" s="52">
        <v>39</v>
      </c>
      <c r="AF127" s="52">
        <v>42</v>
      </c>
      <c r="AG127" s="52">
        <v>47</v>
      </c>
      <c r="AH127" s="52">
        <v>39</v>
      </c>
      <c r="AI127" s="52">
        <v>35</v>
      </c>
      <c r="AJ127" s="52">
        <v>33</v>
      </c>
      <c r="AK127" s="52">
        <v>40</v>
      </c>
      <c r="AL127" s="62">
        <v>33</v>
      </c>
      <c r="AM127" s="52"/>
      <c r="AN127" s="52"/>
      <c r="AO127" s="52"/>
    </row>
    <row r="128" spans="1:41" x14ac:dyDescent="0.2">
      <c r="A128" s="86" t="s">
        <v>96</v>
      </c>
      <c r="B128" s="127"/>
      <c r="C128" s="33" t="s">
        <v>73</v>
      </c>
      <c r="D128" s="128"/>
      <c r="E128" s="33" t="s">
        <v>73</v>
      </c>
      <c r="F128" s="33" t="s">
        <v>73</v>
      </c>
      <c r="G128" s="33" t="s">
        <v>73</v>
      </c>
      <c r="H128" s="33" t="s">
        <v>73</v>
      </c>
      <c r="I128" s="33" t="s">
        <v>73</v>
      </c>
      <c r="J128" s="33" t="s">
        <v>73</v>
      </c>
      <c r="K128" s="33" t="s">
        <v>73</v>
      </c>
      <c r="L128" s="33">
        <v>0</v>
      </c>
      <c r="M128" s="52">
        <v>0</v>
      </c>
      <c r="N128" s="52">
        <v>0</v>
      </c>
      <c r="O128" s="45">
        <v>0</v>
      </c>
      <c r="P128" s="52">
        <v>0</v>
      </c>
      <c r="Q128" s="128"/>
      <c r="R128" s="57">
        <v>0</v>
      </c>
      <c r="S128" s="45">
        <v>0</v>
      </c>
      <c r="T128" s="45">
        <v>16</v>
      </c>
      <c r="U128" s="52">
        <v>43</v>
      </c>
      <c r="V128" s="45">
        <v>56</v>
      </c>
      <c r="W128" s="45">
        <v>36</v>
      </c>
      <c r="X128" s="52">
        <v>55</v>
      </c>
      <c r="Y128" s="52">
        <v>77</v>
      </c>
      <c r="Z128" s="52">
        <v>62</v>
      </c>
      <c r="AA128" s="45">
        <v>69</v>
      </c>
      <c r="AB128" s="52">
        <v>79</v>
      </c>
      <c r="AC128" s="52">
        <v>69</v>
      </c>
      <c r="AD128" s="52">
        <v>66</v>
      </c>
      <c r="AE128" s="52">
        <v>74</v>
      </c>
      <c r="AF128" s="52">
        <v>85</v>
      </c>
      <c r="AG128" s="52">
        <v>76</v>
      </c>
      <c r="AH128" s="52">
        <v>79</v>
      </c>
      <c r="AI128" s="52">
        <v>85</v>
      </c>
      <c r="AJ128" s="52">
        <v>83</v>
      </c>
      <c r="AK128" s="52">
        <v>159</v>
      </c>
      <c r="AL128" s="62">
        <v>110</v>
      </c>
      <c r="AM128" s="52"/>
      <c r="AN128" s="52"/>
      <c r="AO128" s="52"/>
    </row>
    <row r="129" spans="1:41" x14ac:dyDescent="0.2">
      <c r="A129" s="86" t="s">
        <v>97</v>
      </c>
      <c r="B129" s="127"/>
      <c r="C129" s="33" t="s">
        <v>73</v>
      </c>
      <c r="D129" s="128"/>
      <c r="E129" s="33" t="s">
        <v>73</v>
      </c>
      <c r="F129" s="33" t="s">
        <v>73</v>
      </c>
      <c r="G129" s="33" t="s">
        <v>73</v>
      </c>
      <c r="H129" s="33" t="s">
        <v>73</v>
      </c>
      <c r="I129" s="33" t="s">
        <v>73</v>
      </c>
      <c r="J129" s="33" t="s">
        <v>73</v>
      </c>
      <c r="K129" s="33" t="s">
        <v>73</v>
      </c>
      <c r="L129" s="33">
        <v>0</v>
      </c>
      <c r="M129" s="52">
        <v>0</v>
      </c>
      <c r="N129" s="52">
        <v>0</v>
      </c>
      <c r="O129" s="45">
        <v>0</v>
      </c>
      <c r="P129" s="52">
        <v>0</v>
      </c>
      <c r="Q129" s="128"/>
      <c r="R129" s="57">
        <v>0</v>
      </c>
      <c r="S129" s="45">
        <v>0</v>
      </c>
      <c r="T129" s="45">
        <v>0</v>
      </c>
      <c r="U129" s="52">
        <v>0</v>
      </c>
      <c r="V129" s="45">
        <v>0</v>
      </c>
      <c r="W129" s="45">
        <v>0</v>
      </c>
      <c r="X129" s="52">
        <v>0</v>
      </c>
      <c r="Y129" s="52">
        <v>0</v>
      </c>
      <c r="Z129" s="52">
        <v>0</v>
      </c>
      <c r="AA129" s="45">
        <v>0</v>
      </c>
      <c r="AB129" s="61">
        <v>0</v>
      </c>
      <c r="AC129" s="52">
        <v>0</v>
      </c>
      <c r="AD129" s="52">
        <v>0</v>
      </c>
      <c r="AE129" s="52">
        <v>0</v>
      </c>
      <c r="AF129" s="52">
        <v>0</v>
      </c>
      <c r="AG129" s="52">
        <v>0</v>
      </c>
      <c r="AH129" s="52">
        <v>0</v>
      </c>
      <c r="AI129" s="52">
        <v>0</v>
      </c>
      <c r="AJ129" s="52">
        <v>0</v>
      </c>
      <c r="AK129" s="52">
        <v>0</v>
      </c>
      <c r="AL129" s="62">
        <v>0</v>
      </c>
      <c r="AM129" s="52"/>
      <c r="AN129" s="52"/>
      <c r="AO129" s="52"/>
    </row>
    <row r="130" spans="1:41" x14ac:dyDescent="0.2">
      <c r="A130" s="86" t="s">
        <v>98</v>
      </c>
      <c r="B130" s="127"/>
      <c r="C130" s="33" t="s">
        <v>73</v>
      </c>
      <c r="D130" s="128"/>
      <c r="E130" s="33" t="s">
        <v>73</v>
      </c>
      <c r="F130" s="33" t="s">
        <v>73</v>
      </c>
      <c r="G130" s="33" t="s">
        <v>73</v>
      </c>
      <c r="H130" s="33" t="s">
        <v>73</v>
      </c>
      <c r="I130" s="33" t="s">
        <v>73</v>
      </c>
      <c r="J130" s="33">
        <v>40</v>
      </c>
      <c r="K130" s="33">
        <v>5</v>
      </c>
      <c r="L130" s="33">
        <v>15</v>
      </c>
      <c r="M130" s="52">
        <v>13</v>
      </c>
      <c r="N130" s="52">
        <v>12</v>
      </c>
      <c r="O130" s="45">
        <v>15</v>
      </c>
      <c r="P130" s="52">
        <v>14</v>
      </c>
      <c r="Q130" s="128"/>
      <c r="R130" s="57">
        <v>26</v>
      </c>
      <c r="S130" s="45">
        <v>21</v>
      </c>
      <c r="T130" s="45">
        <v>39</v>
      </c>
      <c r="U130" s="52">
        <v>36</v>
      </c>
      <c r="V130" s="45">
        <v>43</v>
      </c>
      <c r="W130" s="45">
        <v>34</v>
      </c>
      <c r="X130" s="52">
        <v>18</v>
      </c>
      <c r="Y130" s="52">
        <v>36</v>
      </c>
      <c r="Z130" s="52">
        <v>46</v>
      </c>
      <c r="AA130" s="45">
        <v>53</v>
      </c>
      <c r="AB130" s="52">
        <v>57</v>
      </c>
      <c r="AC130" s="52">
        <v>47</v>
      </c>
      <c r="AD130" s="52">
        <v>46</v>
      </c>
      <c r="AE130" s="52">
        <v>48</v>
      </c>
      <c r="AF130" s="52">
        <v>43</v>
      </c>
      <c r="AG130" s="52">
        <v>42</v>
      </c>
      <c r="AH130" s="52">
        <v>40</v>
      </c>
      <c r="AI130" s="52">
        <v>58</v>
      </c>
      <c r="AJ130" s="52">
        <v>37</v>
      </c>
      <c r="AK130" s="52">
        <v>69</v>
      </c>
      <c r="AL130" s="62">
        <v>93</v>
      </c>
      <c r="AM130" s="52"/>
      <c r="AN130" s="52"/>
      <c r="AO130" s="52"/>
    </row>
    <row r="131" spans="1:41" x14ac:dyDescent="0.2">
      <c r="A131" s="86" t="s">
        <v>99</v>
      </c>
      <c r="B131" s="127"/>
      <c r="C131" s="33" t="s">
        <v>73</v>
      </c>
      <c r="D131" s="128"/>
      <c r="E131" s="33" t="s">
        <v>73</v>
      </c>
      <c r="F131" s="33" t="s">
        <v>73</v>
      </c>
      <c r="G131" s="33" t="s">
        <v>73</v>
      </c>
      <c r="H131" s="33" t="s">
        <v>73</v>
      </c>
      <c r="I131" s="33" t="s">
        <v>73</v>
      </c>
      <c r="J131" s="33">
        <v>29</v>
      </c>
      <c r="K131" s="33">
        <v>90</v>
      </c>
      <c r="L131" s="33">
        <v>121</v>
      </c>
      <c r="M131" s="52">
        <v>152</v>
      </c>
      <c r="N131" s="52">
        <v>560</v>
      </c>
      <c r="O131" s="45">
        <v>325</v>
      </c>
      <c r="P131" s="52">
        <v>432</v>
      </c>
      <c r="Q131" s="128"/>
      <c r="R131" s="57">
        <v>399</v>
      </c>
      <c r="S131" s="45">
        <v>446</v>
      </c>
      <c r="T131" s="45">
        <v>579</v>
      </c>
      <c r="U131" s="52">
        <v>439</v>
      </c>
      <c r="V131" s="45">
        <v>610</v>
      </c>
      <c r="W131" s="45">
        <v>591</v>
      </c>
      <c r="X131" s="52">
        <v>728</v>
      </c>
      <c r="Y131" s="52">
        <v>836</v>
      </c>
      <c r="Z131" s="52">
        <v>663</v>
      </c>
      <c r="AA131" s="45">
        <v>1253</v>
      </c>
      <c r="AB131" s="52">
        <v>876</v>
      </c>
      <c r="AC131" s="61">
        <v>850</v>
      </c>
      <c r="AD131" s="52">
        <v>1019</v>
      </c>
      <c r="AE131" s="52">
        <v>879</v>
      </c>
      <c r="AF131" s="61">
        <v>944</v>
      </c>
      <c r="AG131" s="52">
        <v>1108</v>
      </c>
      <c r="AH131" s="52">
        <v>1082</v>
      </c>
      <c r="AI131" s="52">
        <v>941</v>
      </c>
      <c r="AJ131" s="61">
        <v>1050</v>
      </c>
      <c r="AK131" s="61">
        <v>1099</v>
      </c>
      <c r="AL131" s="62">
        <v>1045</v>
      </c>
      <c r="AM131" s="61"/>
      <c r="AN131" s="61"/>
      <c r="AO131" s="61"/>
    </row>
    <row r="132" spans="1:41" x14ac:dyDescent="0.2">
      <c r="A132" s="86" t="s">
        <v>100</v>
      </c>
      <c r="B132" s="127"/>
      <c r="C132" s="33" t="s">
        <v>73</v>
      </c>
      <c r="D132" s="128"/>
      <c r="E132" s="33" t="s">
        <v>73</v>
      </c>
      <c r="F132" s="33" t="s">
        <v>73</v>
      </c>
      <c r="G132" s="33" t="s">
        <v>73</v>
      </c>
      <c r="H132" s="33" t="s">
        <v>73</v>
      </c>
      <c r="I132" s="33" t="s">
        <v>73</v>
      </c>
      <c r="J132" s="33" t="s">
        <v>73</v>
      </c>
      <c r="K132" s="33" t="s">
        <v>73</v>
      </c>
      <c r="L132" s="33">
        <v>0</v>
      </c>
      <c r="M132" s="52">
        <v>0</v>
      </c>
      <c r="N132" s="52">
        <v>0</v>
      </c>
      <c r="O132" s="45">
        <v>0</v>
      </c>
      <c r="P132" s="52">
        <v>0</v>
      </c>
      <c r="Q132" s="128"/>
      <c r="R132" s="57">
        <v>0</v>
      </c>
      <c r="S132" s="45">
        <v>0</v>
      </c>
      <c r="T132" s="45">
        <v>0</v>
      </c>
      <c r="U132" s="52">
        <v>0</v>
      </c>
      <c r="V132" s="45">
        <v>0</v>
      </c>
      <c r="W132" s="45">
        <v>0</v>
      </c>
      <c r="X132" s="52">
        <v>0</v>
      </c>
      <c r="Y132" s="52">
        <v>0</v>
      </c>
      <c r="Z132" s="52">
        <v>0</v>
      </c>
      <c r="AA132" s="45">
        <v>0</v>
      </c>
      <c r="AB132" s="52">
        <v>0</v>
      </c>
      <c r="AC132" s="52">
        <v>0</v>
      </c>
      <c r="AD132" s="52">
        <v>0</v>
      </c>
      <c r="AE132" s="52">
        <v>0</v>
      </c>
      <c r="AF132" s="52">
        <v>0</v>
      </c>
      <c r="AG132" s="52">
        <v>0</v>
      </c>
      <c r="AH132" s="52">
        <v>0</v>
      </c>
      <c r="AI132" s="52">
        <v>0</v>
      </c>
      <c r="AJ132" s="52">
        <v>0</v>
      </c>
      <c r="AK132" s="52">
        <v>0</v>
      </c>
      <c r="AL132" s="62">
        <v>0</v>
      </c>
      <c r="AM132" s="52"/>
      <c r="AN132" s="52"/>
      <c r="AO132" s="52"/>
    </row>
    <row r="133" spans="1:41" x14ac:dyDescent="0.2">
      <c r="A133" s="86" t="s">
        <v>101</v>
      </c>
      <c r="B133" s="127"/>
      <c r="C133" s="33" t="s">
        <v>73</v>
      </c>
      <c r="D133" s="128"/>
      <c r="E133" s="33" t="s">
        <v>73</v>
      </c>
      <c r="F133" s="33" t="s">
        <v>73</v>
      </c>
      <c r="G133" s="33" t="s">
        <v>73</v>
      </c>
      <c r="H133" s="33" t="s">
        <v>73</v>
      </c>
      <c r="I133" s="33" t="s">
        <v>73</v>
      </c>
      <c r="J133" s="33" t="s">
        <v>73</v>
      </c>
      <c r="K133" s="33" t="s">
        <v>73</v>
      </c>
      <c r="L133" s="33">
        <v>0</v>
      </c>
      <c r="M133" s="52">
        <v>0</v>
      </c>
      <c r="N133" s="52">
        <v>0</v>
      </c>
      <c r="O133" s="45">
        <v>0</v>
      </c>
      <c r="P133" s="52">
        <v>0</v>
      </c>
      <c r="Q133" s="128"/>
      <c r="R133" s="57">
        <v>0</v>
      </c>
      <c r="S133" s="45">
        <v>0</v>
      </c>
      <c r="T133" s="45">
        <v>0</v>
      </c>
      <c r="U133" s="52">
        <v>0</v>
      </c>
      <c r="V133" s="45">
        <v>0</v>
      </c>
      <c r="W133" s="45">
        <v>0</v>
      </c>
      <c r="X133" s="52">
        <v>0</v>
      </c>
      <c r="Y133" s="52">
        <v>0</v>
      </c>
      <c r="Z133" s="52">
        <v>0</v>
      </c>
      <c r="AA133" s="45">
        <v>0</v>
      </c>
      <c r="AB133" s="52">
        <v>0</v>
      </c>
      <c r="AC133" s="52">
        <v>7</v>
      </c>
      <c r="AD133" s="52">
        <v>8</v>
      </c>
      <c r="AE133" s="52">
        <v>8</v>
      </c>
      <c r="AF133" s="52">
        <v>8</v>
      </c>
      <c r="AG133" s="52">
        <v>16</v>
      </c>
      <c r="AH133" s="52">
        <v>17</v>
      </c>
      <c r="AI133" s="52">
        <v>18</v>
      </c>
      <c r="AJ133" s="52">
        <v>20</v>
      </c>
      <c r="AK133" s="52">
        <v>30</v>
      </c>
      <c r="AL133" s="62">
        <v>40</v>
      </c>
      <c r="AM133" s="52"/>
      <c r="AN133" s="52"/>
      <c r="AO133" s="52"/>
    </row>
    <row r="134" spans="1:41" x14ac:dyDescent="0.2">
      <c r="A134" s="86" t="s">
        <v>102</v>
      </c>
      <c r="B134" s="127"/>
      <c r="C134" s="33" t="s">
        <v>73</v>
      </c>
      <c r="D134" s="128"/>
      <c r="E134" s="33" t="s">
        <v>73</v>
      </c>
      <c r="F134" s="33" t="s">
        <v>73</v>
      </c>
      <c r="G134" s="33" t="s">
        <v>73</v>
      </c>
      <c r="H134" s="33" t="s">
        <v>73</v>
      </c>
      <c r="I134" s="33" t="s">
        <v>73</v>
      </c>
      <c r="J134" s="33">
        <v>40</v>
      </c>
      <c r="K134" s="33">
        <v>14</v>
      </c>
      <c r="L134" s="33">
        <v>29</v>
      </c>
      <c r="M134" s="52">
        <v>8</v>
      </c>
      <c r="N134" s="52">
        <v>0</v>
      </c>
      <c r="O134" s="45">
        <v>83</v>
      </c>
      <c r="P134" s="52">
        <v>74</v>
      </c>
      <c r="Q134" s="128"/>
      <c r="R134" s="57">
        <v>41</v>
      </c>
      <c r="S134" s="45">
        <v>47</v>
      </c>
      <c r="T134" s="45">
        <v>74</v>
      </c>
      <c r="U134" s="52">
        <v>44</v>
      </c>
      <c r="V134" s="45">
        <v>61</v>
      </c>
      <c r="W134" s="45">
        <v>44</v>
      </c>
      <c r="X134" s="52">
        <v>68</v>
      </c>
      <c r="Y134" s="52">
        <v>68</v>
      </c>
      <c r="Z134" s="52">
        <v>59</v>
      </c>
      <c r="AA134" s="45">
        <v>66</v>
      </c>
      <c r="AB134" s="52">
        <v>86</v>
      </c>
      <c r="AC134" s="52">
        <v>59</v>
      </c>
      <c r="AD134" s="52">
        <v>87</v>
      </c>
      <c r="AE134" s="52">
        <v>87</v>
      </c>
      <c r="AF134" s="52">
        <v>98</v>
      </c>
      <c r="AG134" s="52">
        <v>94</v>
      </c>
      <c r="AH134" s="52">
        <v>88</v>
      </c>
      <c r="AI134" s="52">
        <v>74</v>
      </c>
      <c r="AJ134" s="52">
        <v>103</v>
      </c>
      <c r="AK134" s="52">
        <v>99</v>
      </c>
      <c r="AL134" s="62">
        <v>81</v>
      </c>
      <c r="AM134" s="52"/>
      <c r="AN134" s="52"/>
      <c r="AO134" s="52"/>
    </row>
    <row r="135" spans="1:41" x14ac:dyDescent="0.2">
      <c r="A135" s="86" t="s">
        <v>103</v>
      </c>
      <c r="B135" s="127"/>
      <c r="C135" s="33"/>
      <c r="D135" s="128"/>
      <c r="E135" s="33"/>
      <c r="F135" s="33"/>
      <c r="G135" s="33"/>
      <c r="H135" s="33"/>
      <c r="I135" s="52"/>
      <c r="J135" s="33"/>
      <c r="K135" s="33"/>
      <c r="L135" s="33"/>
      <c r="M135" s="52"/>
      <c r="N135" s="52"/>
      <c r="O135" s="45"/>
      <c r="P135" s="52"/>
      <c r="Q135" s="128"/>
      <c r="R135" s="57"/>
      <c r="S135" s="45"/>
      <c r="T135" s="45"/>
      <c r="U135" s="52"/>
      <c r="V135" s="45"/>
      <c r="W135" s="45"/>
      <c r="X135" s="52"/>
      <c r="Y135" s="33">
        <v>5</v>
      </c>
      <c r="Z135" s="33">
        <v>2</v>
      </c>
      <c r="AA135" s="33">
        <v>11</v>
      </c>
      <c r="AB135" s="61">
        <v>4</v>
      </c>
      <c r="AC135" s="52">
        <v>5</v>
      </c>
      <c r="AD135" s="52">
        <v>22</v>
      </c>
      <c r="AE135" s="52">
        <v>9</v>
      </c>
      <c r="AF135" s="52">
        <v>14</v>
      </c>
      <c r="AG135" s="52">
        <v>10</v>
      </c>
      <c r="AH135" s="52">
        <v>6</v>
      </c>
      <c r="AI135" s="52">
        <v>4</v>
      </c>
      <c r="AJ135" s="52">
        <v>12</v>
      </c>
      <c r="AK135" s="52">
        <v>3</v>
      </c>
      <c r="AL135" s="62">
        <v>9</v>
      </c>
      <c r="AM135" s="52"/>
      <c r="AN135" s="52"/>
      <c r="AO135" s="52"/>
    </row>
    <row r="136" spans="1:41" x14ac:dyDescent="0.2">
      <c r="A136" s="86" t="s">
        <v>104</v>
      </c>
      <c r="B136" s="127"/>
      <c r="C136" s="33"/>
      <c r="D136" s="128"/>
      <c r="E136" s="33"/>
      <c r="F136" s="33"/>
      <c r="G136" s="33"/>
      <c r="H136" s="33"/>
      <c r="I136" s="52"/>
      <c r="J136" s="33"/>
      <c r="K136" s="33"/>
      <c r="L136" s="33"/>
      <c r="M136" s="52"/>
      <c r="N136" s="52"/>
      <c r="O136" s="45"/>
      <c r="P136" s="52"/>
      <c r="Q136" s="128"/>
      <c r="R136" s="57"/>
      <c r="S136" s="45"/>
      <c r="T136" s="45"/>
      <c r="U136" s="52"/>
      <c r="V136" s="45"/>
      <c r="W136" s="45"/>
      <c r="X136" s="52"/>
      <c r="Y136" s="33">
        <v>50</v>
      </c>
      <c r="Z136" s="33">
        <v>51</v>
      </c>
      <c r="AA136" s="33">
        <v>81</v>
      </c>
      <c r="AB136" s="52">
        <v>65</v>
      </c>
      <c r="AC136" s="33">
        <v>43</v>
      </c>
      <c r="AD136" s="52">
        <v>54</v>
      </c>
      <c r="AE136" s="52">
        <v>38</v>
      </c>
      <c r="AF136" s="33">
        <v>0</v>
      </c>
      <c r="AG136" s="52">
        <v>0</v>
      </c>
      <c r="AH136" s="52">
        <v>48</v>
      </c>
      <c r="AI136" s="52">
        <v>48</v>
      </c>
      <c r="AJ136" s="45">
        <v>53</v>
      </c>
      <c r="AK136" s="33">
        <v>37</v>
      </c>
      <c r="AL136" s="62">
        <v>34</v>
      </c>
      <c r="AM136" s="33"/>
      <c r="AN136" s="33"/>
      <c r="AO136" s="33"/>
    </row>
    <row r="137" spans="1:41" x14ac:dyDescent="0.2">
      <c r="A137" s="86" t="s">
        <v>105</v>
      </c>
      <c r="B137" s="127"/>
      <c r="C137" s="33" t="s">
        <v>73</v>
      </c>
      <c r="D137" s="128"/>
      <c r="E137" s="33" t="s">
        <v>73</v>
      </c>
      <c r="F137" s="33" t="s">
        <v>73</v>
      </c>
      <c r="G137" s="33">
        <v>5</v>
      </c>
      <c r="H137" s="33">
        <v>1</v>
      </c>
      <c r="I137" s="52">
        <v>3</v>
      </c>
      <c r="J137" s="33">
        <v>5</v>
      </c>
      <c r="K137" s="33">
        <v>0</v>
      </c>
      <c r="L137" s="33">
        <v>2</v>
      </c>
      <c r="M137" s="52">
        <v>2</v>
      </c>
      <c r="N137" s="52">
        <v>5</v>
      </c>
      <c r="O137" s="45">
        <v>2</v>
      </c>
      <c r="P137" s="52">
        <v>3</v>
      </c>
      <c r="Q137" s="128"/>
      <c r="R137" s="57">
        <v>5</v>
      </c>
      <c r="S137" s="45">
        <v>4</v>
      </c>
      <c r="T137" s="45">
        <v>4</v>
      </c>
      <c r="U137" s="52">
        <v>5</v>
      </c>
      <c r="V137" s="45">
        <v>3</v>
      </c>
      <c r="W137" s="45">
        <v>2</v>
      </c>
      <c r="X137" s="52">
        <v>6</v>
      </c>
      <c r="Y137" s="33">
        <v>3</v>
      </c>
      <c r="Z137" s="33">
        <v>6</v>
      </c>
      <c r="AA137" s="33">
        <v>5</v>
      </c>
      <c r="AB137" s="33">
        <v>7</v>
      </c>
      <c r="AC137" s="33">
        <v>7</v>
      </c>
      <c r="AD137" s="52">
        <v>12</v>
      </c>
      <c r="AE137" s="52">
        <v>1</v>
      </c>
      <c r="AF137" s="33">
        <v>7</v>
      </c>
      <c r="AG137" s="52">
        <v>9</v>
      </c>
      <c r="AH137" s="52">
        <v>6</v>
      </c>
      <c r="AI137" s="52">
        <v>13</v>
      </c>
      <c r="AJ137" s="45">
        <v>12</v>
      </c>
      <c r="AK137" s="33">
        <v>7</v>
      </c>
      <c r="AL137" s="62">
        <v>8</v>
      </c>
      <c r="AM137" s="33"/>
      <c r="AN137" s="33"/>
      <c r="AO137" s="33"/>
    </row>
    <row r="138" spans="1:41" x14ac:dyDescent="0.25">
      <c r="A138" s="122" t="s">
        <v>13</v>
      </c>
      <c r="B138" s="123"/>
      <c r="C138" s="55">
        <f>SUM(C106:C137)</f>
        <v>141</v>
      </c>
      <c r="D138" s="124"/>
      <c r="E138" s="55">
        <f t="shared" ref="E138:J138" si="25">SUM(E106:E137)</f>
        <v>420</v>
      </c>
      <c r="F138" s="55">
        <f t="shared" si="25"/>
        <v>953</v>
      </c>
      <c r="G138" s="55">
        <f t="shared" si="25"/>
        <v>1197</v>
      </c>
      <c r="H138" s="55">
        <f t="shared" si="25"/>
        <v>1026</v>
      </c>
      <c r="I138" s="55">
        <f t="shared" si="25"/>
        <v>1553</v>
      </c>
      <c r="J138" s="55">
        <f t="shared" si="25"/>
        <v>1759</v>
      </c>
      <c r="K138" s="55">
        <f t="shared" ref="K138:P138" si="26">SUM(K105:K137)</f>
        <v>1903</v>
      </c>
      <c r="L138" s="55">
        <f t="shared" si="26"/>
        <v>2215</v>
      </c>
      <c r="M138" s="55">
        <f t="shared" si="26"/>
        <v>2083</v>
      </c>
      <c r="N138" s="55">
        <f t="shared" si="26"/>
        <v>2548</v>
      </c>
      <c r="O138" s="55">
        <f t="shared" si="26"/>
        <v>2427</v>
      </c>
      <c r="P138" s="55">
        <f t="shared" si="26"/>
        <v>2584</v>
      </c>
      <c r="Q138" s="124"/>
      <c r="R138" s="55">
        <f t="shared" ref="R138:AO138" si="27">SUM(R105:R137)</f>
        <v>2725</v>
      </c>
      <c r="S138" s="55">
        <f t="shared" si="27"/>
        <v>2533</v>
      </c>
      <c r="T138" s="55">
        <f t="shared" si="27"/>
        <v>3291</v>
      </c>
      <c r="U138" s="55">
        <f t="shared" si="27"/>
        <v>2553</v>
      </c>
      <c r="V138" s="55">
        <f t="shared" si="27"/>
        <v>2922</v>
      </c>
      <c r="W138" s="55">
        <f t="shared" si="27"/>
        <v>2874</v>
      </c>
      <c r="X138" s="55">
        <f t="shared" si="27"/>
        <v>2912</v>
      </c>
      <c r="Y138" s="55">
        <f t="shared" si="27"/>
        <v>3402</v>
      </c>
      <c r="Z138" s="55">
        <f t="shared" si="27"/>
        <v>2903</v>
      </c>
      <c r="AA138" s="55">
        <f t="shared" si="27"/>
        <v>3689</v>
      </c>
      <c r="AB138" s="55">
        <f t="shared" si="27"/>
        <v>3182</v>
      </c>
      <c r="AC138" s="55">
        <f t="shared" si="27"/>
        <v>3050</v>
      </c>
      <c r="AD138" s="55">
        <f t="shared" si="27"/>
        <v>3700</v>
      </c>
      <c r="AE138" s="55">
        <f t="shared" si="27"/>
        <v>3455</v>
      </c>
      <c r="AF138" s="55">
        <f t="shared" si="27"/>
        <v>3420</v>
      </c>
      <c r="AG138" s="55">
        <f t="shared" si="27"/>
        <v>3664</v>
      </c>
      <c r="AH138" s="55">
        <f>SUM(AH104:AH137)</f>
        <v>3620</v>
      </c>
      <c r="AI138" s="55">
        <v>3389</v>
      </c>
      <c r="AJ138" s="55">
        <f t="shared" si="27"/>
        <v>3597</v>
      </c>
      <c r="AK138" s="55">
        <f t="shared" si="27"/>
        <v>3781</v>
      </c>
      <c r="AL138" s="55">
        <f>SUM(AL104:AL137)</f>
        <v>3672</v>
      </c>
      <c r="AM138" s="55">
        <f t="shared" si="27"/>
        <v>0</v>
      </c>
      <c r="AN138" s="55">
        <f t="shared" si="27"/>
        <v>0</v>
      </c>
      <c r="AO138" s="55">
        <f t="shared" si="27"/>
        <v>0</v>
      </c>
    </row>
    <row r="139" spans="1:41" ht="6" customHeight="1" x14ac:dyDescent="0.25">
      <c r="A139" s="37"/>
      <c r="B139" s="38"/>
      <c r="C139" s="38"/>
      <c r="D139" s="38"/>
      <c r="E139" s="38"/>
      <c r="F139" s="38"/>
      <c r="G139" s="38"/>
      <c r="H139" s="39"/>
      <c r="I139" s="39"/>
      <c r="J139" s="38"/>
      <c r="K139" s="38"/>
      <c r="L139" s="38"/>
      <c r="M139" s="38"/>
      <c r="N139" s="38"/>
      <c r="O139" s="39"/>
      <c r="P139" s="38"/>
      <c r="Q139" s="38"/>
      <c r="R139" s="39"/>
      <c r="S139" s="39"/>
      <c r="T139" s="39"/>
      <c r="U139" s="38"/>
      <c r="V139" s="39"/>
      <c r="W139" s="39"/>
      <c r="X139" s="38"/>
      <c r="Y139" s="38"/>
      <c r="Z139" s="39"/>
      <c r="AA139" s="39"/>
      <c r="AB139" s="38"/>
      <c r="AC139" s="38"/>
      <c r="AD139" s="38"/>
      <c r="AE139" s="38"/>
      <c r="AF139" s="38"/>
      <c r="AG139" s="38"/>
      <c r="AH139" s="38"/>
      <c r="AI139" s="38"/>
      <c r="AJ139" s="39"/>
      <c r="AK139" s="38"/>
      <c r="AL139" s="38"/>
      <c r="AM139" s="38"/>
      <c r="AN139" s="38"/>
      <c r="AO139" s="38"/>
    </row>
    <row r="140" spans="1:41" x14ac:dyDescent="0.25">
      <c r="A140" s="125" t="s">
        <v>106</v>
      </c>
      <c r="B140" s="126"/>
      <c r="C140" s="31">
        <f>$C$10</f>
        <v>44531</v>
      </c>
      <c r="D140" s="126"/>
      <c r="E140" s="31" t="e">
        <f ca="1">$E$10</f>
        <v>#NAME?</v>
      </c>
      <c r="F140" s="31" t="e">
        <f ca="1">$F$10</f>
        <v>#NAME?</v>
      </c>
      <c r="G140" s="31" t="e">
        <f ca="1">$G$10</f>
        <v>#NAME?</v>
      </c>
      <c r="H140" s="31" t="e">
        <f ca="1">$H$10</f>
        <v>#NAME?</v>
      </c>
      <c r="I140" s="31" t="e">
        <f ca="1">$I$10</f>
        <v>#NAME?</v>
      </c>
      <c r="J140" s="31" t="e">
        <f ca="1">$J$10</f>
        <v>#NAME?</v>
      </c>
      <c r="K140" s="31" t="e">
        <f ca="1">$K$10</f>
        <v>#NAME?</v>
      </c>
      <c r="L140" s="31" t="e">
        <f ca="1">$L$10</f>
        <v>#NAME?</v>
      </c>
      <c r="M140" s="31" t="e">
        <f ca="1">$M$10</f>
        <v>#NAME?</v>
      </c>
      <c r="N140" s="31" t="e">
        <f ca="1">$N$10</f>
        <v>#NAME?</v>
      </c>
      <c r="O140" s="31" t="e">
        <f ca="1">$O$10</f>
        <v>#NAME?</v>
      </c>
      <c r="P140" s="31" t="e">
        <f ca="1">$P$10</f>
        <v>#NAME?</v>
      </c>
      <c r="Q140" s="126"/>
      <c r="R140" s="31" t="e">
        <f t="shared" ref="R140:AO140" ca="1" si="28">R10</f>
        <v>#NAME?</v>
      </c>
      <c r="S140" s="31" t="e">
        <f t="shared" ca="1" si="28"/>
        <v>#NAME?</v>
      </c>
      <c r="T140" s="31" t="e">
        <f t="shared" ca="1" si="28"/>
        <v>#NAME?</v>
      </c>
      <c r="U140" s="31" t="e">
        <f t="shared" ca="1" si="28"/>
        <v>#NAME?</v>
      </c>
      <c r="V140" s="31" t="e">
        <f t="shared" ca="1" si="28"/>
        <v>#NAME?</v>
      </c>
      <c r="W140" s="31" t="e">
        <f t="shared" ca="1" si="28"/>
        <v>#NAME?</v>
      </c>
      <c r="X140" s="31" t="e">
        <f t="shared" ca="1" si="28"/>
        <v>#NAME?</v>
      </c>
      <c r="Y140" s="31" t="e">
        <f t="shared" ca="1" si="28"/>
        <v>#NAME?</v>
      </c>
      <c r="Z140" s="31" t="e">
        <f t="shared" ca="1" si="28"/>
        <v>#NAME?</v>
      </c>
      <c r="AA140" s="31" t="e">
        <f t="shared" ca="1" si="28"/>
        <v>#NAME?</v>
      </c>
      <c r="AB140" s="31" t="e">
        <f t="shared" ca="1" si="28"/>
        <v>#NAME?</v>
      </c>
      <c r="AC140" s="31" t="e">
        <f t="shared" ca="1" si="28"/>
        <v>#NAME?</v>
      </c>
      <c r="AD140" s="31" t="e">
        <f t="shared" ca="1" si="28"/>
        <v>#NAME?</v>
      </c>
      <c r="AE140" s="31" t="e">
        <f t="shared" ca="1" si="28"/>
        <v>#NAME?</v>
      </c>
      <c r="AF140" s="31" t="e">
        <f t="shared" ca="1" si="28"/>
        <v>#NAME?</v>
      </c>
      <c r="AG140" s="31" t="e">
        <f t="shared" ca="1" si="28"/>
        <v>#NAME?</v>
      </c>
      <c r="AH140" s="31" t="e">
        <f t="shared" ca="1" si="28"/>
        <v>#NAME?</v>
      </c>
      <c r="AI140" s="31" t="e">
        <f t="shared" ca="1" si="28"/>
        <v>#NAME?</v>
      </c>
      <c r="AJ140" s="31" t="e">
        <f t="shared" ca="1" si="28"/>
        <v>#NAME?</v>
      </c>
      <c r="AK140" s="31" t="e">
        <f t="shared" ca="1" si="28"/>
        <v>#NAME?</v>
      </c>
      <c r="AL140" s="31" t="e">
        <f t="shared" ca="1" si="28"/>
        <v>#NAME?</v>
      </c>
      <c r="AM140" s="31" t="e">
        <f t="shared" ca="1" si="28"/>
        <v>#NAME?</v>
      </c>
      <c r="AN140" s="31" t="e">
        <f t="shared" ca="1" si="28"/>
        <v>#NAME?</v>
      </c>
      <c r="AO140" s="31" t="e">
        <f t="shared" ca="1" si="28"/>
        <v>#NAME?</v>
      </c>
    </row>
    <row r="141" spans="1:41" x14ac:dyDescent="0.2">
      <c r="A141" s="86" t="s">
        <v>107</v>
      </c>
      <c r="B141" s="127"/>
      <c r="C141" s="33" t="s">
        <v>73</v>
      </c>
      <c r="D141" s="128"/>
      <c r="E141" s="33" t="s">
        <v>73</v>
      </c>
      <c r="F141" s="33" t="s">
        <v>73</v>
      </c>
      <c r="G141" s="33">
        <v>147</v>
      </c>
      <c r="H141" s="33">
        <v>180</v>
      </c>
      <c r="I141" s="135">
        <v>224</v>
      </c>
      <c r="J141" s="33">
        <v>283</v>
      </c>
      <c r="K141" s="33">
        <v>307</v>
      </c>
      <c r="L141" s="33">
        <v>228</v>
      </c>
      <c r="M141" s="61">
        <v>235</v>
      </c>
      <c r="N141" s="61">
        <v>191</v>
      </c>
      <c r="O141" s="45">
        <v>170</v>
      </c>
      <c r="P141" s="61">
        <v>249</v>
      </c>
      <c r="Q141" s="128"/>
      <c r="R141" s="57">
        <v>177</v>
      </c>
      <c r="S141" s="45">
        <v>71</v>
      </c>
      <c r="T141" s="45">
        <v>55</v>
      </c>
      <c r="U141" s="61">
        <v>135</v>
      </c>
      <c r="V141" s="45">
        <v>175</v>
      </c>
      <c r="W141" s="33">
        <v>212</v>
      </c>
      <c r="X141" s="33">
        <v>57</v>
      </c>
      <c r="Y141" s="33">
        <v>9</v>
      </c>
      <c r="Z141" s="33">
        <v>26</v>
      </c>
      <c r="AA141" s="33">
        <v>106</v>
      </c>
      <c r="AB141" s="33">
        <v>1</v>
      </c>
      <c r="AC141" s="33">
        <v>81</v>
      </c>
      <c r="AD141" s="61">
        <v>178</v>
      </c>
      <c r="AE141" s="61">
        <v>46</v>
      </c>
      <c r="AF141" s="33">
        <v>24</v>
      </c>
      <c r="AG141" s="61">
        <v>158</v>
      </c>
      <c r="AH141" s="61">
        <v>123</v>
      </c>
      <c r="AI141" s="61">
        <v>157</v>
      </c>
      <c r="AJ141" s="45">
        <v>81</v>
      </c>
      <c r="AK141" s="33">
        <v>95</v>
      </c>
      <c r="AL141" s="66">
        <v>131</v>
      </c>
      <c r="AM141" s="33"/>
      <c r="AN141" s="33"/>
      <c r="AO141" s="33"/>
    </row>
    <row r="142" spans="1:41" x14ac:dyDescent="0.2">
      <c r="A142" s="86" t="s">
        <v>108</v>
      </c>
      <c r="B142" s="127"/>
      <c r="C142" s="33"/>
      <c r="D142" s="128"/>
      <c r="E142" s="33"/>
      <c r="F142" s="33"/>
      <c r="G142" s="33"/>
      <c r="H142" s="33"/>
      <c r="I142" s="135"/>
      <c r="J142" s="33"/>
      <c r="K142" s="33"/>
      <c r="L142" s="33"/>
      <c r="M142" s="52"/>
      <c r="N142" s="52"/>
      <c r="O142" s="45"/>
      <c r="P142" s="52"/>
      <c r="Q142" s="128"/>
      <c r="R142" s="57"/>
      <c r="S142" s="45"/>
      <c r="T142" s="45"/>
      <c r="U142" s="52">
        <v>0</v>
      </c>
      <c r="V142" s="33">
        <v>40</v>
      </c>
      <c r="W142" s="33">
        <v>64</v>
      </c>
      <c r="X142" s="33">
        <v>28</v>
      </c>
      <c r="Y142" s="33">
        <v>37</v>
      </c>
      <c r="Z142" s="33">
        <v>46</v>
      </c>
      <c r="AA142" s="33">
        <v>34</v>
      </c>
      <c r="AB142" s="33">
        <v>32</v>
      </c>
      <c r="AC142" s="33">
        <v>45</v>
      </c>
      <c r="AD142" s="52">
        <v>26</v>
      </c>
      <c r="AE142" s="52">
        <v>42</v>
      </c>
      <c r="AF142" s="33">
        <v>35</v>
      </c>
      <c r="AG142" s="52">
        <v>33</v>
      </c>
      <c r="AH142" s="52">
        <v>51</v>
      </c>
      <c r="AI142" s="52">
        <v>33</v>
      </c>
      <c r="AJ142" s="45">
        <v>31</v>
      </c>
      <c r="AK142" s="33">
        <v>44</v>
      </c>
      <c r="AL142" s="62">
        <v>39</v>
      </c>
      <c r="AM142" s="33"/>
      <c r="AN142" s="33"/>
      <c r="AO142" s="33"/>
    </row>
    <row r="143" spans="1:41" x14ac:dyDescent="0.2">
      <c r="A143" s="86" t="s">
        <v>109</v>
      </c>
      <c r="B143" s="127"/>
      <c r="C143" s="33">
        <v>83</v>
      </c>
      <c r="D143" s="128"/>
      <c r="E143" s="33">
        <v>467</v>
      </c>
      <c r="F143" s="33">
        <v>1048</v>
      </c>
      <c r="G143" s="33">
        <v>1234</v>
      </c>
      <c r="H143" s="33">
        <v>1079</v>
      </c>
      <c r="I143" s="49">
        <v>1487</v>
      </c>
      <c r="J143" s="33">
        <v>1419</v>
      </c>
      <c r="K143" s="33">
        <v>1514</v>
      </c>
      <c r="L143" s="33">
        <v>1843</v>
      </c>
      <c r="M143" s="49">
        <v>1691</v>
      </c>
      <c r="N143" s="49">
        <v>2129</v>
      </c>
      <c r="O143" s="45">
        <v>2045</v>
      </c>
      <c r="P143" s="49">
        <v>2237</v>
      </c>
      <c r="Q143" s="128"/>
      <c r="R143" s="57">
        <v>2273</v>
      </c>
      <c r="S143" s="45">
        <v>2071</v>
      </c>
      <c r="T143" s="45">
        <v>2735</v>
      </c>
      <c r="U143" s="49">
        <v>2293</v>
      </c>
      <c r="V143" s="45">
        <v>2707</v>
      </c>
      <c r="W143" s="33">
        <v>2689</v>
      </c>
      <c r="X143" s="33">
        <v>2652</v>
      </c>
      <c r="Y143" s="45">
        <v>3134</v>
      </c>
      <c r="Z143" s="45">
        <v>2668</v>
      </c>
      <c r="AA143" s="33">
        <v>3452</v>
      </c>
      <c r="AB143" s="45">
        <v>2874</v>
      </c>
      <c r="AC143" s="45">
        <v>2745</v>
      </c>
      <c r="AD143" s="49">
        <v>3349</v>
      </c>
      <c r="AE143" s="49">
        <v>3193</v>
      </c>
      <c r="AF143" s="45">
        <v>3110</v>
      </c>
      <c r="AG143" s="49">
        <v>3216</v>
      </c>
      <c r="AH143" s="49">
        <v>3249</v>
      </c>
      <c r="AI143" s="49">
        <v>2985</v>
      </c>
      <c r="AJ143" s="45">
        <v>3192</v>
      </c>
      <c r="AK143" s="45">
        <v>3266</v>
      </c>
      <c r="AL143" s="51">
        <v>3192</v>
      </c>
      <c r="AM143" s="45"/>
      <c r="AN143" s="45"/>
      <c r="AO143" s="45"/>
    </row>
    <row r="144" spans="1:41" x14ac:dyDescent="0.2">
      <c r="A144" s="86" t="s">
        <v>110</v>
      </c>
      <c r="B144" s="127"/>
      <c r="C144" s="33" t="s">
        <v>73</v>
      </c>
      <c r="D144" s="128"/>
      <c r="E144" s="33" t="s">
        <v>73</v>
      </c>
      <c r="F144" s="33" t="s">
        <v>73</v>
      </c>
      <c r="G144" s="33">
        <v>11</v>
      </c>
      <c r="H144" s="33">
        <v>145</v>
      </c>
      <c r="I144" s="52">
        <v>442</v>
      </c>
      <c r="J144" s="33">
        <v>406</v>
      </c>
      <c r="K144" s="33">
        <v>403</v>
      </c>
      <c r="L144" s="33">
        <v>331</v>
      </c>
      <c r="M144" s="52">
        <v>173</v>
      </c>
      <c r="N144" s="52">
        <v>194</v>
      </c>
      <c r="O144" s="45">
        <v>172</v>
      </c>
      <c r="P144" s="52">
        <v>167</v>
      </c>
      <c r="Q144" s="128"/>
      <c r="R144" s="57">
        <v>146</v>
      </c>
      <c r="S144" s="45">
        <v>149</v>
      </c>
      <c r="T144" s="45">
        <v>0</v>
      </c>
      <c r="U144" s="52">
        <v>116</v>
      </c>
      <c r="V144" s="45">
        <v>214</v>
      </c>
      <c r="W144" s="33">
        <v>322</v>
      </c>
      <c r="X144" s="33">
        <v>311</v>
      </c>
      <c r="Y144" s="52">
        <v>259</v>
      </c>
      <c r="Z144" s="52">
        <v>261</v>
      </c>
      <c r="AA144" s="33">
        <v>254</v>
      </c>
      <c r="AB144" s="52">
        <v>234</v>
      </c>
      <c r="AC144" s="52">
        <v>230</v>
      </c>
      <c r="AD144" s="52">
        <v>176</v>
      </c>
      <c r="AE144" s="52">
        <v>155</v>
      </c>
      <c r="AF144" s="52">
        <v>0</v>
      </c>
      <c r="AG144" s="52">
        <v>0</v>
      </c>
      <c r="AH144" s="52">
        <v>0</v>
      </c>
      <c r="AI144" s="52">
        <v>0</v>
      </c>
      <c r="AJ144" s="52">
        <v>0</v>
      </c>
      <c r="AK144" s="52">
        <v>0</v>
      </c>
      <c r="AL144" s="62">
        <v>0</v>
      </c>
      <c r="AM144" s="52"/>
      <c r="AN144" s="52"/>
      <c r="AO144" s="52"/>
    </row>
    <row r="145" spans="1:41" x14ac:dyDescent="0.2">
      <c r="A145" s="86" t="s">
        <v>111</v>
      </c>
      <c r="B145" s="127"/>
      <c r="C145" s="33" t="s">
        <v>73</v>
      </c>
      <c r="D145" s="128"/>
      <c r="E145" s="33" t="s">
        <v>73</v>
      </c>
      <c r="F145" s="33" t="s">
        <v>73</v>
      </c>
      <c r="G145" s="33" t="s">
        <v>73</v>
      </c>
      <c r="H145" s="33">
        <v>5</v>
      </c>
      <c r="I145" s="139">
        <v>0</v>
      </c>
      <c r="J145" s="33">
        <v>8</v>
      </c>
      <c r="K145" s="33">
        <v>7</v>
      </c>
      <c r="L145" s="33">
        <v>7</v>
      </c>
      <c r="M145" s="52">
        <v>3</v>
      </c>
      <c r="N145" s="52">
        <v>3</v>
      </c>
      <c r="O145" s="45">
        <v>5</v>
      </c>
      <c r="P145" s="52">
        <v>6</v>
      </c>
      <c r="Q145" s="128"/>
      <c r="R145" s="57">
        <v>9</v>
      </c>
      <c r="S145" s="45">
        <v>7</v>
      </c>
      <c r="T145" s="45">
        <v>24</v>
      </c>
      <c r="U145" s="52">
        <v>6</v>
      </c>
      <c r="V145" s="45">
        <v>14</v>
      </c>
      <c r="W145" s="33">
        <v>15</v>
      </c>
      <c r="X145" s="33">
        <v>11</v>
      </c>
      <c r="Y145" s="52">
        <v>13</v>
      </c>
      <c r="Z145" s="52">
        <v>6</v>
      </c>
      <c r="AA145" s="33">
        <v>50</v>
      </c>
      <c r="AB145" s="52">
        <v>13</v>
      </c>
      <c r="AC145" s="52">
        <v>4</v>
      </c>
      <c r="AD145" s="52">
        <v>19</v>
      </c>
      <c r="AE145" s="52">
        <v>10</v>
      </c>
      <c r="AF145" s="52">
        <v>6</v>
      </c>
      <c r="AG145" s="52">
        <v>15</v>
      </c>
      <c r="AH145" s="52">
        <v>5</v>
      </c>
      <c r="AI145" s="52">
        <v>6</v>
      </c>
      <c r="AJ145" s="52">
        <v>9</v>
      </c>
      <c r="AK145" s="52">
        <v>4</v>
      </c>
      <c r="AL145" s="62">
        <v>6</v>
      </c>
      <c r="AM145" s="52"/>
      <c r="AN145" s="52"/>
      <c r="AO145" s="52"/>
    </row>
    <row r="146" spans="1:41" x14ac:dyDescent="0.2">
      <c r="A146" s="86" t="s">
        <v>112</v>
      </c>
      <c r="B146" s="127"/>
      <c r="C146" s="33" t="s">
        <v>73</v>
      </c>
      <c r="D146" s="128"/>
      <c r="E146" s="33" t="s">
        <v>73</v>
      </c>
      <c r="F146" s="33" t="s">
        <v>73</v>
      </c>
      <c r="G146" s="33" t="s">
        <v>73</v>
      </c>
      <c r="H146" s="33">
        <v>24</v>
      </c>
      <c r="I146" s="52">
        <v>236</v>
      </c>
      <c r="J146" s="33">
        <v>96</v>
      </c>
      <c r="K146" s="33">
        <v>65</v>
      </c>
      <c r="L146" s="33">
        <v>44</v>
      </c>
      <c r="M146" s="52">
        <v>19</v>
      </c>
      <c r="N146" s="52">
        <v>1</v>
      </c>
      <c r="O146" s="45">
        <v>0</v>
      </c>
      <c r="P146" s="52">
        <v>0</v>
      </c>
      <c r="Q146" s="128"/>
      <c r="R146" s="57">
        <v>0</v>
      </c>
      <c r="S146" s="45">
        <v>0</v>
      </c>
      <c r="T146" s="45">
        <v>0</v>
      </c>
      <c r="U146" s="52">
        <v>0</v>
      </c>
      <c r="V146" s="45">
        <v>0</v>
      </c>
      <c r="W146" s="33">
        <v>0</v>
      </c>
      <c r="X146" s="33">
        <v>0</v>
      </c>
      <c r="Y146" s="52">
        <v>47</v>
      </c>
      <c r="Z146" s="52">
        <v>31</v>
      </c>
      <c r="AA146" s="33">
        <v>44</v>
      </c>
      <c r="AB146" s="52">
        <v>24</v>
      </c>
      <c r="AC146" s="52">
        <v>17</v>
      </c>
      <c r="AD146" s="52">
        <v>10</v>
      </c>
      <c r="AE146" s="52">
        <v>0</v>
      </c>
      <c r="AF146" s="52">
        <v>0</v>
      </c>
      <c r="AG146" s="52">
        <v>78</v>
      </c>
      <c r="AH146" s="52">
        <v>98</v>
      </c>
      <c r="AI146" s="52">
        <v>263</v>
      </c>
      <c r="AJ146" s="52">
        <v>285</v>
      </c>
      <c r="AK146" s="52">
        <v>251</v>
      </c>
      <c r="AL146" s="62">
        <v>226</v>
      </c>
      <c r="AM146" s="52"/>
      <c r="AN146" s="52"/>
      <c r="AO146" s="52"/>
    </row>
    <row r="147" spans="1:41" x14ac:dyDescent="0.2">
      <c r="A147" s="86" t="s">
        <v>113</v>
      </c>
      <c r="B147" s="127"/>
      <c r="C147" s="33" t="s">
        <v>73</v>
      </c>
      <c r="D147" s="128"/>
      <c r="E147" s="33" t="s">
        <v>73</v>
      </c>
      <c r="F147" s="33" t="s">
        <v>73</v>
      </c>
      <c r="G147" s="33">
        <v>140</v>
      </c>
      <c r="H147" s="33">
        <v>227</v>
      </c>
      <c r="I147" s="52">
        <v>361</v>
      </c>
      <c r="J147" s="33">
        <v>291</v>
      </c>
      <c r="K147" s="33">
        <v>289</v>
      </c>
      <c r="L147" s="33">
        <v>239</v>
      </c>
      <c r="M147" s="52">
        <v>269</v>
      </c>
      <c r="N147" s="52">
        <v>247</v>
      </c>
      <c r="O147" s="45">
        <v>155</v>
      </c>
      <c r="P147" s="52">
        <v>230</v>
      </c>
      <c r="Q147" s="128"/>
      <c r="R147" s="57">
        <v>186</v>
      </c>
      <c r="S147" s="45">
        <v>193</v>
      </c>
      <c r="T147" s="45">
        <v>220</v>
      </c>
      <c r="U147" s="52">
        <v>78</v>
      </c>
      <c r="V147" s="45">
        <v>162</v>
      </c>
      <c r="W147" s="33">
        <v>104</v>
      </c>
      <c r="X147" s="33">
        <v>95</v>
      </c>
      <c r="Y147" s="52">
        <v>175</v>
      </c>
      <c r="Z147" s="52">
        <v>180</v>
      </c>
      <c r="AA147" s="33">
        <v>212</v>
      </c>
      <c r="AB147" s="52">
        <v>179</v>
      </c>
      <c r="AC147" s="52">
        <v>205</v>
      </c>
      <c r="AD147" s="52">
        <v>263</v>
      </c>
      <c r="AE147" s="52">
        <v>180</v>
      </c>
      <c r="AF147" s="52">
        <v>222</v>
      </c>
      <c r="AG147" s="52">
        <v>269</v>
      </c>
      <c r="AH147" s="52">
        <v>244</v>
      </c>
      <c r="AI147" s="52">
        <v>282</v>
      </c>
      <c r="AJ147" s="52">
        <v>253</v>
      </c>
      <c r="AK147" s="52">
        <v>212</v>
      </c>
      <c r="AL147" s="62">
        <v>173</v>
      </c>
      <c r="AM147" s="52"/>
      <c r="AN147" s="52"/>
      <c r="AO147" s="52"/>
    </row>
    <row r="148" spans="1:41" x14ac:dyDescent="0.2">
      <c r="A148" s="86" t="s">
        <v>114</v>
      </c>
      <c r="B148" s="127"/>
      <c r="C148" s="33" t="s">
        <v>73</v>
      </c>
      <c r="D148" s="128"/>
      <c r="E148" s="33" t="s">
        <v>73</v>
      </c>
      <c r="F148" s="33" t="s">
        <v>73</v>
      </c>
      <c r="G148" s="33" t="s">
        <v>73</v>
      </c>
      <c r="H148" s="33" t="s">
        <v>73</v>
      </c>
      <c r="I148" s="33" t="s">
        <v>73</v>
      </c>
      <c r="J148" s="33" t="s">
        <v>73</v>
      </c>
      <c r="K148" s="33" t="s">
        <v>73</v>
      </c>
      <c r="L148" s="33">
        <v>0</v>
      </c>
      <c r="M148" s="52">
        <v>0</v>
      </c>
      <c r="N148" s="52">
        <v>0</v>
      </c>
      <c r="O148" s="45">
        <v>0</v>
      </c>
      <c r="P148" s="52">
        <v>0</v>
      </c>
      <c r="Q148" s="128"/>
      <c r="R148" s="57">
        <v>0</v>
      </c>
      <c r="S148" s="45">
        <v>0</v>
      </c>
      <c r="T148" s="45">
        <v>0</v>
      </c>
      <c r="U148" s="52">
        <v>0</v>
      </c>
      <c r="V148" s="45">
        <v>0</v>
      </c>
      <c r="W148" s="33">
        <v>0</v>
      </c>
      <c r="X148" s="33">
        <v>0</v>
      </c>
      <c r="Y148" s="52">
        <v>0</v>
      </c>
      <c r="Z148" s="33">
        <v>0</v>
      </c>
      <c r="AA148" s="33">
        <v>0</v>
      </c>
      <c r="AB148" s="33">
        <v>0</v>
      </c>
      <c r="AC148" s="33">
        <v>0</v>
      </c>
      <c r="AD148" s="52">
        <v>0</v>
      </c>
      <c r="AE148" s="52">
        <v>0</v>
      </c>
      <c r="AF148" s="33">
        <v>0</v>
      </c>
      <c r="AG148" s="52">
        <v>0</v>
      </c>
      <c r="AH148" s="52">
        <v>0</v>
      </c>
      <c r="AI148" s="52">
        <v>0</v>
      </c>
      <c r="AJ148" s="45">
        <v>0</v>
      </c>
      <c r="AK148" s="33">
        <v>0</v>
      </c>
      <c r="AL148" s="62">
        <v>0</v>
      </c>
      <c r="AM148" s="33"/>
      <c r="AN148" s="33"/>
      <c r="AO148" s="33"/>
    </row>
    <row r="149" spans="1:41" x14ac:dyDescent="0.2">
      <c r="A149" s="86" t="s">
        <v>115</v>
      </c>
      <c r="B149" s="127"/>
      <c r="C149" s="33" t="s">
        <v>73</v>
      </c>
      <c r="D149" s="128"/>
      <c r="E149" s="33" t="s">
        <v>73</v>
      </c>
      <c r="F149" s="33" t="s">
        <v>73</v>
      </c>
      <c r="G149" s="33" t="s">
        <v>73</v>
      </c>
      <c r="H149" s="33" t="s">
        <v>73</v>
      </c>
      <c r="I149" s="33" t="s">
        <v>73</v>
      </c>
      <c r="J149" s="33" t="s">
        <v>73</v>
      </c>
      <c r="K149" s="33" t="s">
        <v>73</v>
      </c>
      <c r="L149" s="33">
        <v>0</v>
      </c>
      <c r="M149" s="52">
        <v>0</v>
      </c>
      <c r="N149" s="52">
        <v>11</v>
      </c>
      <c r="O149" s="45">
        <v>26</v>
      </c>
      <c r="P149" s="52">
        <v>25</v>
      </c>
      <c r="Q149" s="128"/>
      <c r="R149" s="57">
        <v>45</v>
      </c>
      <c r="S149" s="45">
        <v>44</v>
      </c>
      <c r="T149" s="45">
        <v>33</v>
      </c>
      <c r="U149" s="52">
        <v>24</v>
      </c>
      <c r="V149" s="45">
        <v>24</v>
      </c>
      <c r="W149" s="33">
        <v>32</v>
      </c>
      <c r="X149" s="33">
        <v>22</v>
      </c>
      <c r="Y149" s="52">
        <v>30</v>
      </c>
      <c r="Z149" s="33">
        <v>36</v>
      </c>
      <c r="AA149" s="33">
        <v>29</v>
      </c>
      <c r="AB149" s="33">
        <v>49</v>
      </c>
      <c r="AC149" s="33">
        <v>69</v>
      </c>
      <c r="AD149" s="52">
        <v>84</v>
      </c>
      <c r="AE149" s="52">
        <v>66</v>
      </c>
      <c r="AF149" s="33">
        <v>91</v>
      </c>
      <c r="AG149" s="52">
        <v>120</v>
      </c>
      <c r="AH149" s="52">
        <v>104</v>
      </c>
      <c r="AI149" s="52">
        <v>112</v>
      </c>
      <c r="AJ149" s="45">
        <v>137</v>
      </c>
      <c r="AK149" s="33">
        <v>127</v>
      </c>
      <c r="AL149" s="62">
        <v>129</v>
      </c>
      <c r="AM149" s="33"/>
      <c r="AN149" s="33"/>
      <c r="AO149" s="33"/>
    </row>
    <row r="150" spans="1:41" x14ac:dyDescent="0.2">
      <c r="A150" s="86" t="s">
        <v>116</v>
      </c>
      <c r="B150" s="127"/>
      <c r="C150" s="33" t="s">
        <v>73</v>
      </c>
      <c r="D150" s="128"/>
      <c r="E150" s="33" t="s">
        <v>73</v>
      </c>
      <c r="F150" s="33" t="s">
        <v>73</v>
      </c>
      <c r="G150" s="33" t="s">
        <v>73</v>
      </c>
      <c r="H150" s="33" t="s">
        <v>73</v>
      </c>
      <c r="I150" s="33" t="s">
        <v>73</v>
      </c>
      <c r="J150" s="33" t="s">
        <v>73</v>
      </c>
      <c r="K150" s="33" t="s">
        <v>73</v>
      </c>
      <c r="L150" s="33">
        <v>0</v>
      </c>
      <c r="M150" s="52">
        <v>0</v>
      </c>
      <c r="N150" s="52">
        <v>0</v>
      </c>
      <c r="O150" s="45">
        <v>0</v>
      </c>
      <c r="P150" s="52">
        <v>0</v>
      </c>
      <c r="Q150" s="128"/>
      <c r="R150" s="57">
        <v>0</v>
      </c>
      <c r="S150" s="45">
        <v>0</v>
      </c>
      <c r="T150" s="45">
        <v>0</v>
      </c>
      <c r="U150" s="52">
        <v>0</v>
      </c>
      <c r="V150" s="45">
        <v>0</v>
      </c>
      <c r="W150" s="33">
        <v>0</v>
      </c>
      <c r="X150" s="33">
        <v>0</v>
      </c>
      <c r="Y150" s="52">
        <v>0</v>
      </c>
      <c r="Z150" s="33">
        <v>0</v>
      </c>
      <c r="AA150" s="33">
        <v>0</v>
      </c>
      <c r="AB150" s="33">
        <v>0</v>
      </c>
      <c r="AC150" s="33">
        <v>0</v>
      </c>
      <c r="AD150" s="52">
        <v>0</v>
      </c>
      <c r="AE150" s="52">
        <v>0</v>
      </c>
      <c r="AF150" s="33">
        <v>0</v>
      </c>
      <c r="AG150" s="52">
        <v>0</v>
      </c>
      <c r="AH150" s="52">
        <v>0</v>
      </c>
      <c r="AI150" s="52">
        <v>0</v>
      </c>
      <c r="AJ150" s="45">
        <v>0</v>
      </c>
      <c r="AK150" s="33">
        <v>0</v>
      </c>
      <c r="AL150" s="62">
        <v>0</v>
      </c>
      <c r="AM150" s="33"/>
      <c r="AN150" s="33"/>
      <c r="AO150" s="33"/>
    </row>
    <row r="151" spans="1:41" x14ac:dyDescent="0.2">
      <c r="A151" s="86" t="s">
        <v>117</v>
      </c>
      <c r="B151" s="127"/>
      <c r="C151" s="33" t="s">
        <v>73</v>
      </c>
      <c r="D151" s="128"/>
      <c r="E151" s="33" t="s">
        <v>73</v>
      </c>
      <c r="F151" s="33" t="s">
        <v>73</v>
      </c>
      <c r="G151" s="33" t="s">
        <v>73</v>
      </c>
      <c r="H151" s="33" t="s">
        <v>73</v>
      </c>
      <c r="I151" s="33" t="s">
        <v>73</v>
      </c>
      <c r="J151" s="33" t="s">
        <v>73</v>
      </c>
      <c r="K151" s="33" t="s">
        <v>73</v>
      </c>
      <c r="L151" s="33">
        <v>0</v>
      </c>
      <c r="M151" s="52">
        <v>0</v>
      </c>
      <c r="N151" s="52">
        <v>0</v>
      </c>
      <c r="O151" s="45">
        <v>0</v>
      </c>
      <c r="P151" s="52">
        <v>0</v>
      </c>
      <c r="Q151" s="128"/>
      <c r="R151" s="57">
        <v>0</v>
      </c>
      <c r="S151" s="45">
        <v>0</v>
      </c>
      <c r="T151" s="45">
        <v>0</v>
      </c>
      <c r="U151" s="52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0</v>
      </c>
      <c r="AA151" s="33">
        <v>0</v>
      </c>
      <c r="AB151" s="33">
        <v>0</v>
      </c>
      <c r="AC151" s="33">
        <v>0</v>
      </c>
      <c r="AD151" s="52">
        <v>0</v>
      </c>
      <c r="AE151" s="52">
        <v>0</v>
      </c>
      <c r="AF151" s="33">
        <v>0</v>
      </c>
      <c r="AG151" s="52">
        <v>0</v>
      </c>
      <c r="AH151" s="52">
        <v>0</v>
      </c>
      <c r="AI151" s="52">
        <v>0</v>
      </c>
      <c r="AJ151" s="45">
        <v>0</v>
      </c>
      <c r="AK151" s="33">
        <v>0</v>
      </c>
      <c r="AL151" s="62">
        <v>0</v>
      </c>
      <c r="AM151" s="33"/>
      <c r="AN151" s="33"/>
      <c r="AO151" s="33"/>
    </row>
    <row r="152" spans="1:41" x14ac:dyDescent="0.25">
      <c r="A152" s="122" t="s">
        <v>13</v>
      </c>
      <c r="B152" s="123"/>
      <c r="C152" s="55">
        <f>SUM(C141:C151)</f>
        <v>83</v>
      </c>
      <c r="D152" s="124"/>
      <c r="E152" s="55">
        <f>SUM(E141:E151)</f>
        <v>467</v>
      </c>
      <c r="F152" s="55">
        <f>SUM(F141:F151)</f>
        <v>1048</v>
      </c>
      <c r="G152" s="55">
        <f>SUM(G141:G149)</f>
        <v>1532</v>
      </c>
      <c r="H152" s="55">
        <f t="shared" ref="H152:P152" si="29">SUM(H141:H151)</f>
        <v>1660</v>
      </c>
      <c r="I152" s="55">
        <f t="shared" si="29"/>
        <v>2750</v>
      </c>
      <c r="J152" s="55">
        <f t="shared" si="29"/>
        <v>2503</v>
      </c>
      <c r="K152" s="55">
        <f t="shared" si="29"/>
        <v>2585</v>
      </c>
      <c r="L152" s="55">
        <f t="shared" si="29"/>
        <v>2692</v>
      </c>
      <c r="M152" s="55">
        <f t="shared" si="29"/>
        <v>2390</v>
      </c>
      <c r="N152" s="55">
        <f t="shared" si="29"/>
        <v>2776</v>
      </c>
      <c r="O152" s="55">
        <f t="shared" si="29"/>
        <v>2573</v>
      </c>
      <c r="P152" s="55">
        <f t="shared" si="29"/>
        <v>2914</v>
      </c>
      <c r="Q152" s="124"/>
      <c r="R152" s="55">
        <f t="shared" ref="R152:AO152" si="30">SUM(R141:R151)</f>
        <v>2836</v>
      </c>
      <c r="S152" s="55">
        <f t="shared" si="30"/>
        <v>2535</v>
      </c>
      <c r="T152" s="55">
        <f t="shared" si="30"/>
        <v>3067</v>
      </c>
      <c r="U152" s="55">
        <f t="shared" si="30"/>
        <v>2652</v>
      </c>
      <c r="V152" s="55">
        <f t="shared" si="30"/>
        <v>3336</v>
      </c>
      <c r="W152" s="55">
        <f t="shared" si="30"/>
        <v>3438</v>
      </c>
      <c r="X152" s="55">
        <f t="shared" si="30"/>
        <v>3176</v>
      </c>
      <c r="Y152" s="55">
        <f t="shared" si="30"/>
        <v>3704</v>
      </c>
      <c r="Z152" s="55">
        <f t="shared" si="30"/>
        <v>3254</v>
      </c>
      <c r="AA152" s="55">
        <f t="shared" si="30"/>
        <v>4181</v>
      </c>
      <c r="AB152" s="55">
        <f t="shared" si="30"/>
        <v>3406</v>
      </c>
      <c r="AC152" s="55">
        <f t="shared" si="30"/>
        <v>3396</v>
      </c>
      <c r="AD152" s="55">
        <f t="shared" si="30"/>
        <v>4105</v>
      </c>
      <c r="AE152" s="55">
        <f t="shared" si="30"/>
        <v>3692</v>
      </c>
      <c r="AF152" s="55">
        <f t="shared" si="30"/>
        <v>3488</v>
      </c>
      <c r="AG152" s="55">
        <f t="shared" si="30"/>
        <v>3889</v>
      </c>
      <c r="AH152" s="55">
        <f t="shared" si="30"/>
        <v>3874</v>
      </c>
      <c r="AI152" s="55">
        <f t="shared" si="30"/>
        <v>3838</v>
      </c>
      <c r="AJ152" s="55">
        <f t="shared" si="30"/>
        <v>3988</v>
      </c>
      <c r="AK152" s="55">
        <f t="shared" si="30"/>
        <v>3999</v>
      </c>
      <c r="AL152" s="55">
        <f t="shared" si="30"/>
        <v>3896</v>
      </c>
      <c r="AM152" s="55">
        <f t="shared" si="30"/>
        <v>0</v>
      </c>
      <c r="AN152" s="55">
        <f t="shared" si="30"/>
        <v>0</v>
      </c>
      <c r="AO152" s="55">
        <f t="shared" si="30"/>
        <v>0</v>
      </c>
    </row>
    <row r="153" spans="1:41" ht="6" customHeight="1" x14ac:dyDescent="0.25">
      <c r="A153" s="37"/>
      <c r="B153" s="38"/>
      <c r="C153" s="38"/>
      <c r="D153" s="38"/>
      <c r="E153" s="38"/>
      <c r="F153" s="38"/>
      <c r="G153" s="38"/>
      <c r="H153" s="39"/>
      <c r="I153" s="39"/>
      <c r="J153" s="38"/>
      <c r="K153" s="38"/>
      <c r="L153" s="38"/>
      <c r="M153" s="38"/>
      <c r="N153" s="38"/>
      <c r="O153" s="39"/>
      <c r="P153" s="38"/>
      <c r="Q153" s="38"/>
      <c r="R153" s="39"/>
      <c r="S153" s="39"/>
      <c r="T153" s="39"/>
      <c r="U153" s="38"/>
      <c r="V153" s="39"/>
      <c r="W153" s="39"/>
      <c r="X153" s="38"/>
      <c r="Y153" s="38"/>
      <c r="Z153" s="39"/>
      <c r="AA153" s="39"/>
      <c r="AB153" s="38"/>
      <c r="AC153" s="38"/>
      <c r="AD153" s="38"/>
      <c r="AE153" s="38"/>
      <c r="AF153" s="38"/>
      <c r="AG153" s="38"/>
      <c r="AH153" s="38"/>
      <c r="AI153" s="38"/>
      <c r="AJ153" s="39"/>
      <c r="AK153" s="38"/>
      <c r="AL153" s="38"/>
      <c r="AM153" s="38"/>
      <c r="AN153" s="38"/>
      <c r="AO153" s="38"/>
    </row>
    <row r="154" spans="1:41" x14ac:dyDescent="0.25">
      <c r="A154" s="125" t="s">
        <v>118</v>
      </c>
      <c r="B154" s="126"/>
      <c r="C154" s="31">
        <f>$C$10</f>
        <v>44531</v>
      </c>
      <c r="D154" s="126"/>
      <c r="E154" s="31" t="e">
        <f ca="1">$E$10</f>
        <v>#NAME?</v>
      </c>
      <c r="F154" s="31" t="e">
        <f ca="1">$F$10</f>
        <v>#NAME?</v>
      </c>
      <c r="G154" s="31" t="e">
        <f ca="1">$G$10</f>
        <v>#NAME?</v>
      </c>
      <c r="H154" s="31" t="e">
        <f ca="1">$H$10</f>
        <v>#NAME?</v>
      </c>
      <c r="I154" s="31" t="e">
        <f ca="1">$I$10</f>
        <v>#NAME?</v>
      </c>
      <c r="J154" s="31" t="e">
        <f ca="1">$J$10</f>
        <v>#NAME?</v>
      </c>
      <c r="K154" s="31" t="e">
        <f ca="1">$K$10</f>
        <v>#NAME?</v>
      </c>
      <c r="L154" s="31" t="e">
        <f ca="1">$L$10</f>
        <v>#NAME?</v>
      </c>
      <c r="M154" s="31" t="e">
        <f ca="1">$M$10</f>
        <v>#NAME?</v>
      </c>
      <c r="N154" s="31" t="e">
        <f ca="1">$N$10</f>
        <v>#NAME?</v>
      </c>
      <c r="O154" s="31" t="e">
        <f ca="1">$O$10</f>
        <v>#NAME?</v>
      </c>
      <c r="P154" s="31" t="e">
        <f ca="1">$P$10</f>
        <v>#NAME?</v>
      </c>
      <c r="Q154" s="126"/>
      <c r="R154" s="31" t="e">
        <f t="shared" ref="R154:AO154" ca="1" si="31">R10</f>
        <v>#NAME?</v>
      </c>
      <c r="S154" s="31" t="e">
        <f t="shared" ca="1" si="31"/>
        <v>#NAME?</v>
      </c>
      <c r="T154" s="31" t="e">
        <f t="shared" ca="1" si="31"/>
        <v>#NAME?</v>
      </c>
      <c r="U154" s="31" t="e">
        <f t="shared" ca="1" si="31"/>
        <v>#NAME?</v>
      </c>
      <c r="V154" s="31" t="e">
        <f t="shared" ca="1" si="31"/>
        <v>#NAME?</v>
      </c>
      <c r="W154" s="31" t="e">
        <f t="shared" ca="1" si="31"/>
        <v>#NAME?</v>
      </c>
      <c r="X154" s="31" t="e">
        <f t="shared" ca="1" si="31"/>
        <v>#NAME?</v>
      </c>
      <c r="Y154" s="31" t="e">
        <f t="shared" ca="1" si="31"/>
        <v>#NAME?</v>
      </c>
      <c r="Z154" s="31" t="e">
        <f t="shared" ca="1" si="31"/>
        <v>#NAME?</v>
      </c>
      <c r="AA154" s="31" t="e">
        <f t="shared" ca="1" si="31"/>
        <v>#NAME?</v>
      </c>
      <c r="AB154" s="31" t="e">
        <f t="shared" ca="1" si="31"/>
        <v>#NAME?</v>
      </c>
      <c r="AC154" s="31" t="e">
        <f t="shared" ca="1" si="31"/>
        <v>#NAME?</v>
      </c>
      <c r="AD154" s="31" t="e">
        <f t="shared" ca="1" si="31"/>
        <v>#NAME?</v>
      </c>
      <c r="AE154" s="31" t="e">
        <f t="shared" ca="1" si="31"/>
        <v>#NAME?</v>
      </c>
      <c r="AF154" s="31" t="e">
        <f t="shared" ca="1" si="31"/>
        <v>#NAME?</v>
      </c>
      <c r="AG154" s="31" t="e">
        <f t="shared" ca="1" si="31"/>
        <v>#NAME?</v>
      </c>
      <c r="AH154" s="31" t="e">
        <f t="shared" ca="1" si="31"/>
        <v>#NAME?</v>
      </c>
      <c r="AI154" s="31" t="e">
        <f t="shared" ca="1" si="31"/>
        <v>#NAME?</v>
      </c>
      <c r="AJ154" s="31" t="e">
        <f t="shared" ca="1" si="31"/>
        <v>#NAME?</v>
      </c>
      <c r="AK154" s="31" t="e">
        <f t="shared" ca="1" si="31"/>
        <v>#NAME?</v>
      </c>
      <c r="AL154" s="31" t="e">
        <f t="shared" ca="1" si="31"/>
        <v>#NAME?</v>
      </c>
      <c r="AM154" s="31" t="e">
        <f t="shared" ca="1" si="31"/>
        <v>#NAME?</v>
      </c>
      <c r="AN154" s="31" t="e">
        <f t="shared" ca="1" si="31"/>
        <v>#NAME?</v>
      </c>
      <c r="AO154" s="31" t="e">
        <f t="shared" ca="1" si="31"/>
        <v>#NAME?</v>
      </c>
    </row>
    <row r="155" spans="1:41" x14ac:dyDescent="0.2">
      <c r="A155" s="86" t="s">
        <v>119</v>
      </c>
      <c r="B155" s="127"/>
      <c r="C155" s="33" t="s">
        <v>73</v>
      </c>
      <c r="D155" s="128"/>
      <c r="E155" s="33" t="s">
        <v>73</v>
      </c>
      <c r="F155" s="33" t="s">
        <v>73</v>
      </c>
      <c r="G155" s="33">
        <v>1</v>
      </c>
      <c r="H155" s="33" t="s">
        <v>73</v>
      </c>
      <c r="I155" s="33" t="s">
        <v>73</v>
      </c>
      <c r="J155" s="33">
        <v>2</v>
      </c>
      <c r="K155" s="33" t="s">
        <v>73</v>
      </c>
      <c r="L155" s="33">
        <v>1</v>
      </c>
      <c r="M155" s="33">
        <v>1</v>
      </c>
      <c r="N155" s="33">
        <v>3</v>
      </c>
      <c r="O155" s="33">
        <v>4</v>
      </c>
      <c r="P155" s="33">
        <v>4</v>
      </c>
      <c r="Q155" s="128"/>
      <c r="R155" s="57">
        <v>3</v>
      </c>
      <c r="S155" s="45">
        <v>0</v>
      </c>
      <c r="T155" s="45">
        <v>1</v>
      </c>
      <c r="U155" s="61">
        <v>1</v>
      </c>
      <c r="V155" s="45">
        <v>1</v>
      </c>
      <c r="W155" s="45">
        <v>4</v>
      </c>
      <c r="X155" s="61">
        <v>2</v>
      </c>
      <c r="Y155" s="61">
        <v>3</v>
      </c>
      <c r="Z155" s="61">
        <v>1</v>
      </c>
      <c r="AA155" s="45">
        <v>3</v>
      </c>
      <c r="AB155" s="61">
        <v>0</v>
      </c>
      <c r="AC155" s="61">
        <v>0</v>
      </c>
      <c r="AD155" s="61">
        <v>1</v>
      </c>
      <c r="AE155" s="61">
        <v>0</v>
      </c>
      <c r="AF155" s="61">
        <v>2</v>
      </c>
      <c r="AG155" s="61">
        <v>0</v>
      </c>
      <c r="AH155" s="61">
        <v>0</v>
      </c>
      <c r="AI155" s="61">
        <v>0</v>
      </c>
      <c r="AJ155" s="61">
        <v>0</v>
      </c>
      <c r="AK155" s="61">
        <v>0</v>
      </c>
      <c r="AL155" s="66">
        <v>0</v>
      </c>
      <c r="AM155" s="61"/>
      <c r="AN155" s="61"/>
      <c r="AO155" s="61"/>
    </row>
    <row r="156" spans="1:41" x14ac:dyDescent="0.2">
      <c r="A156" s="86" t="s">
        <v>120</v>
      </c>
      <c r="B156" s="127"/>
      <c r="C156" s="33" t="s">
        <v>73</v>
      </c>
      <c r="D156" s="128"/>
      <c r="E156" s="33" t="s">
        <v>73</v>
      </c>
      <c r="F156" s="33" t="s">
        <v>73</v>
      </c>
      <c r="G156" s="33">
        <v>1</v>
      </c>
      <c r="H156" s="33">
        <v>3</v>
      </c>
      <c r="I156" s="33" t="s">
        <v>73</v>
      </c>
      <c r="J156" s="33" t="s">
        <v>73</v>
      </c>
      <c r="K156" s="33" t="s">
        <v>73</v>
      </c>
      <c r="L156" s="33">
        <v>1</v>
      </c>
      <c r="M156" s="33">
        <v>0</v>
      </c>
      <c r="N156" s="33">
        <v>1</v>
      </c>
      <c r="O156" s="33">
        <v>0</v>
      </c>
      <c r="P156" s="33">
        <v>0</v>
      </c>
      <c r="Q156" s="128"/>
      <c r="R156" s="57">
        <v>1</v>
      </c>
      <c r="S156" s="45">
        <v>0</v>
      </c>
      <c r="T156" s="45">
        <v>2</v>
      </c>
      <c r="U156" s="52">
        <v>0</v>
      </c>
      <c r="V156" s="45">
        <v>1</v>
      </c>
      <c r="W156" s="45">
        <v>0</v>
      </c>
      <c r="X156" s="52">
        <v>0</v>
      </c>
      <c r="Y156" s="52">
        <v>0</v>
      </c>
      <c r="Z156" s="52">
        <v>0</v>
      </c>
      <c r="AA156" s="45">
        <v>0</v>
      </c>
      <c r="AB156" s="52">
        <v>0</v>
      </c>
      <c r="AC156" s="52">
        <v>0</v>
      </c>
      <c r="AD156" s="52">
        <v>0</v>
      </c>
      <c r="AE156" s="52">
        <v>0</v>
      </c>
      <c r="AF156" s="52">
        <v>0</v>
      </c>
      <c r="AG156" s="52">
        <v>0</v>
      </c>
      <c r="AH156" s="52">
        <v>0</v>
      </c>
      <c r="AI156" s="52">
        <v>0</v>
      </c>
      <c r="AJ156" s="52">
        <v>0</v>
      </c>
      <c r="AK156" s="52">
        <v>0</v>
      </c>
      <c r="AL156" s="62">
        <v>0</v>
      </c>
      <c r="AM156" s="52"/>
      <c r="AN156" s="52"/>
      <c r="AO156" s="52"/>
    </row>
    <row r="157" spans="1:41" x14ac:dyDescent="0.2">
      <c r="A157" s="86" t="s">
        <v>76</v>
      </c>
      <c r="B157" s="127"/>
      <c r="C157" s="33">
        <v>18</v>
      </c>
      <c r="D157" s="128"/>
      <c r="E157" s="33">
        <v>39</v>
      </c>
      <c r="F157" s="33">
        <v>42</v>
      </c>
      <c r="G157" s="33">
        <v>94</v>
      </c>
      <c r="H157" s="33">
        <v>101</v>
      </c>
      <c r="I157" s="52">
        <v>74</v>
      </c>
      <c r="J157" s="33">
        <v>99</v>
      </c>
      <c r="K157" s="33">
        <v>110</v>
      </c>
      <c r="L157" s="33">
        <v>116</v>
      </c>
      <c r="M157" s="33">
        <v>137</v>
      </c>
      <c r="N157" s="33">
        <v>127</v>
      </c>
      <c r="O157" s="33">
        <v>109</v>
      </c>
      <c r="P157" s="33">
        <v>141</v>
      </c>
      <c r="Q157" s="128"/>
      <c r="R157" s="57">
        <v>105</v>
      </c>
      <c r="S157" s="45">
        <v>135</v>
      </c>
      <c r="T157" s="45">
        <v>266</v>
      </c>
      <c r="U157" s="52">
        <v>154</v>
      </c>
      <c r="V157" s="45">
        <v>172</v>
      </c>
      <c r="W157" s="45">
        <v>172</v>
      </c>
      <c r="X157" s="52">
        <v>200</v>
      </c>
      <c r="Y157" s="52">
        <v>194</v>
      </c>
      <c r="Z157" s="52">
        <v>252</v>
      </c>
      <c r="AA157" s="45">
        <v>239</v>
      </c>
      <c r="AB157" s="52">
        <v>236</v>
      </c>
      <c r="AC157" s="52">
        <v>142</v>
      </c>
      <c r="AD157" s="52">
        <v>121</v>
      </c>
      <c r="AE157" s="52">
        <v>103</v>
      </c>
      <c r="AF157" s="52">
        <v>159</v>
      </c>
      <c r="AG157" s="52">
        <v>171</v>
      </c>
      <c r="AH157" s="52">
        <v>244</v>
      </c>
      <c r="AI157" s="52">
        <v>315</v>
      </c>
      <c r="AJ157" s="52">
        <v>106</v>
      </c>
      <c r="AK157" s="52">
        <v>134</v>
      </c>
      <c r="AL157" s="62">
        <v>181</v>
      </c>
      <c r="AM157" s="52"/>
      <c r="AN157" s="52"/>
      <c r="AO157" s="52"/>
    </row>
    <row r="158" spans="1:41" x14ac:dyDescent="0.2">
      <c r="A158" s="86" t="s">
        <v>121</v>
      </c>
      <c r="B158" s="127"/>
      <c r="C158" s="33" t="s">
        <v>73</v>
      </c>
      <c r="D158" s="128"/>
      <c r="E158" s="33" t="s">
        <v>73</v>
      </c>
      <c r="F158" s="33" t="s">
        <v>73</v>
      </c>
      <c r="G158" s="33" t="s">
        <v>73</v>
      </c>
      <c r="H158" s="33" t="s">
        <v>73</v>
      </c>
      <c r="I158" s="33" t="s">
        <v>73</v>
      </c>
      <c r="J158" s="33" t="s">
        <v>73</v>
      </c>
      <c r="K158" s="33" t="s">
        <v>73</v>
      </c>
      <c r="L158" s="33" t="s">
        <v>73</v>
      </c>
      <c r="M158" s="33">
        <v>0</v>
      </c>
      <c r="N158" s="33">
        <v>0</v>
      </c>
      <c r="O158" s="33">
        <v>0</v>
      </c>
      <c r="P158" s="33">
        <v>0</v>
      </c>
      <c r="Q158" s="128"/>
      <c r="R158" s="57">
        <v>0</v>
      </c>
      <c r="S158" s="45">
        <v>0</v>
      </c>
      <c r="T158" s="45">
        <v>0</v>
      </c>
      <c r="U158" s="52">
        <v>0</v>
      </c>
      <c r="V158" s="45">
        <v>0</v>
      </c>
      <c r="W158" s="45">
        <v>0</v>
      </c>
      <c r="X158" s="52">
        <v>0</v>
      </c>
      <c r="Y158" s="52">
        <v>0</v>
      </c>
      <c r="Z158" s="52">
        <v>0</v>
      </c>
      <c r="AA158" s="45">
        <v>0</v>
      </c>
      <c r="AB158" s="52">
        <v>0</v>
      </c>
      <c r="AC158" s="52">
        <v>0</v>
      </c>
      <c r="AD158" s="52">
        <v>0</v>
      </c>
      <c r="AE158" s="52">
        <v>0</v>
      </c>
      <c r="AF158" s="52">
        <v>0</v>
      </c>
      <c r="AG158" s="52">
        <v>0</v>
      </c>
      <c r="AH158" s="52">
        <v>0</v>
      </c>
      <c r="AI158" s="52">
        <v>0</v>
      </c>
      <c r="AJ158" s="52">
        <v>0</v>
      </c>
      <c r="AK158" s="52">
        <v>0</v>
      </c>
      <c r="AL158" s="62">
        <v>0</v>
      </c>
      <c r="AM158" s="52"/>
      <c r="AN158" s="52"/>
      <c r="AO158" s="52"/>
    </row>
    <row r="159" spans="1:41" x14ac:dyDescent="0.2">
      <c r="A159" s="86" t="s">
        <v>78</v>
      </c>
      <c r="B159" s="127"/>
      <c r="C159" s="33">
        <v>418</v>
      </c>
      <c r="D159" s="128"/>
      <c r="E159" s="33">
        <v>473</v>
      </c>
      <c r="F159" s="33">
        <v>523</v>
      </c>
      <c r="G159" s="33">
        <v>737</v>
      </c>
      <c r="H159" s="33">
        <v>738</v>
      </c>
      <c r="I159" s="52">
        <v>746</v>
      </c>
      <c r="J159" s="33">
        <v>666</v>
      </c>
      <c r="K159" s="33">
        <v>736</v>
      </c>
      <c r="L159" s="33">
        <v>804</v>
      </c>
      <c r="M159" s="33">
        <v>822</v>
      </c>
      <c r="N159" s="33">
        <v>971</v>
      </c>
      <c r="O159" s="33">
        <v>1020</v>
      </c>
      <c r="P159" s="33">
        <v>987</v>
      </c>
      <c r="Q159" s="128"/>
      <c r="R159" s="57">
        <v>1158</v>
      </c>
      <c r="S159" s="45">
        <v>1128</v>
      </c>
      <c r="T159" s="45">
        <v>1101</v>
      </c>
      <c r="U159" s="49">
        <v>1207</v>
      </c>
      <c r="V159" s="45">
        <v>1055</v>
      </c>
      <c r="W159" s="45">
        <v>1006</v>
      </c>
      <c r="X159" s="49">
        <v>1116</v>
      </c>
      <c r="Y159" s="49">
        <v>1117</v>
      </c>
      <c r="Z159" s="49">
        <v>1156</v>
      </c>
      <c r="AA159" s="45">
        <v>1181</v>
      </c>
      <c r="AB159" s="49">
        <v>1220</v>
      </c>
      <c r="AC159" s="49">
        <v>1385</v>
      </c>
      <c r="AD159" s="49">
        <v>1686</v>
      </c>
      <c r="AE159" s="49">
        <v>1894</v>
      </c>
      <c r="AF159" s="49">
        <v>1633</v>
      </c>
      <c r="AG159" s="49">
        <v>1584</v>
      </c>
      <c r="AH159" s="49">
        <v>1493</v>
      </c>
      <c r="AI159" s="49">
        <v>1119</v>
      </c>
      <c r="AJ159" s="49">
        <v>1472</v>
      </c>
      <c r="AK159" s="49">
        <v>1451</v>
      </c>
      <c r="AL159" s="51">
        <v>1523</v>
      </c>
      <c r="AM159" s="49"/>
      <c r="AN159" s="49"/>
      <c r="AO159" s="49"/>
    </row>
    <row r="160" spans="1:41" x14ac:dyDescent="0.2">
      <c r="A160" s="86" t="s">
        <v>80</v>
      </c>
      <c r="B160" s="127"/>
      <c r="C160" s="33" t="s">
        <v>73</v>
      </c>
      <c r="D160" s="128"/>
      <c r="E160" s="33" t="s">
        <v>73</v>
      </c>
      <c r="F160" s="33">
        <v>3</v>
      </c>
      <c r="G160" s="33">
        <v>22</v>
      </c>
      <c r="H160" s="33">
        <v>19</v>
      </c>
      <c r="I160" s="52">
        <v>18</v>
      </c>
      <c r="J160" s="33">
        <v>2</v>
      </c>
      <c r="K160" s="33">
        <v>1</v>
      </c>
      <c r="L160" s="140" t="s">
        <v>73</v>
      </c>
      <c r="M160" s="33">
        <v>0</v>
      </c>
      <c r="N160" s="33">
        <v>0</v>
      </c>
      <c r="O160" s="33">
        <v>0</v>
      </c>
      <c r="P160" s="33">
        <v>0</v>
      </c>
      <c r="Q160" s="128"/>
      <c r="R160" s="57">
        <v>0</v>
      </c>
      <c r="S160" s="45">
        <v>0</v>
      </c>
      <c r="T160" s="45">
        <v>0</v>
      </c>
      <c r="U160" s="52">
        <v>0</v>
      </c>
      <c r="V160" s="45">
        <v>0</v>
      </c>
      <c r="W160" s="45">
        <v>0</v>
      </c>
      <c r="X160" s="52">
        <v>1</v>
      </c>
      <c r="Y160" s="52">
        <v>2</v>
      </c>
      <c r="Z160" s="52">
        <v>2</v>
      </c>
      <c r="AA160" s="45">
        <v>0</v>
      </c>
      <c r="AB160" s="52">
        <v>4</v>
      </c>
      <c r="AC160" s="52">
        <v>2</v>
      </c>
      <c r="AD160" s="52">
        <v>3</v>
      </c>
      <c r="AE160" s="52">
        <v>0</v>
      </c>
      <c r="AF160" s="52">
        <v>1</v>
      </c>
      <c r="AG160" s="52">
        <v>3</v>
      </c>
      <c r="AH160" s="52">
        <v>0</v>
      </c>
      <c r="AI160" s="52">
        <v>0</v>
      </c>
      <c r="AJ160" s="52">
        <v>0</v>
      </c>
      <c r="AK160" s="52">
        <v>4</v>
      </c>
      <c r="AL160" s="62">
        <v>0</v>
      </c>
      <c r="AM160" s="52"/>
      <c r="AN160" s="52"/>
      <c r="AO160" s="52"/>
    </row>
    <row r="161" spans="1:41" x14ac:dyDescent="0.2">
      <c r="A161" s="86" t="s">
        <v>122</v>
      </c>
      <c r="B161" s="127"/>
      <c r="C161" s="33" t="s">
        <v>73</v>
      </c>
      <c r="D161" s="128"/>
      <c r="E161" s="33">
        <v>1</v>
      </c>
      <c r="F161" s="33">
        <v>2</v>
      </c>
      <c r="G161" s="33">
        <v>10</v>
      </c>
      <c r="H161" s="33">
        <v>12</v>
      </c>
      <c r="I161" s="52">
        <v>85</v>
      </c>
      <c r="J161" s="33">
        <v>152</v>
      </c>
      <c r="K161" s="33">
        <v>132</v>
      </c>
      <c r="L161" s="141">
        <v>220</v>
      </c>
      <c r="M161" s="33">
        <v>177</v>
      </c>
      <c r="N161" s="33">
        <v>222</v>
      </c>
      <c r="O161" s="33">
        <v>233</v>
      </c>
      <c r="P161" s="33">
        <v>297</v>
      </c>
      <c r="Q161" s="128"/>
      <c r="R161" s="57">
        <v>293</v>
      </c>
      <c r="S161" s="45">
        <v>292</v>
      </c>
      <c r="T161" s="45">
        <v>314</v>
      </c>
      <c r="U161" s="52">
        <v>302</v>
      </c>
      <c r="V161" s="45">
        <v>352</v>
      </c>
      <c r="W161" s="45">
        <v>269</v>
      </c>
      <c r="X161" s="52">
        <v>298</v>
      </c>
      <c r="Y161" s="52">
        <v>349</v>
      </c>
      <c r="Z161" s="52">
        <v>328</v>
      </c>
      <c r="AA161" s="45">
        <v>350</v>
      </c>
      <c r="AB161" s="52">
        <v>320</v>
      </c>
      <c r="AC161" s="52">
        <v>285</v>
      </c>
      <c r="AD161" s="52">
        <v>297</v>
      </c>
      <c r="AE161" s="52">
        <v>253</v>
      </c>
      <c r="AF161" s="52">
        <v>260</v>
      </c>
      <c r="AG161" s="52">
        <v>292</v>
      </c>
      <c r="AH161" s="52">
        <v>319</v>
      </c>
      <c r="AI161" s="52">
        <v>233</v>
      </c>
      <c r="AJ161" s="52">
        <v>278</v>
      </c>
      <c r="AK161" s="52">
        <v>284</v>
      </c>
      <c r="AL161" s="62">
        <v>293</v>
      </c>
      <c r="AM161" s="52"/>
      <c r="AN161" s="52"/>
      <c r="AO161" s="52"/>
    </row>
    <row r="162" spans="1:41" x14ac:dyDescent="0.2">
      <c r="A162" s="86" t="s">
        <v>85</v>
      </c>
      <c r="B162" s="127"/>
      <c r="C162" s="33" t="s">
        <v>73</v>
      </c>
      <c r="D162" s="128"/>
      <c r="E162" s="33" t="s">
        <v>73</v>
      </c>
      <c r="F162" s="33" t="s">
        <v>73</v>
      </c>
      <c r="G162" s="33" t="s">
        <v>73</v>
      </c>
      <c r="H162" s="33" t="s">
        <v>73</v>
      </c>
      <c r="I162" s="33" t="s">
        <v>73</v>
      </c>
      <c r="J162" s="33">
        <v>1</v>
      </c>
      <c r="K162" s="33">
        <v>4</v>
      </c>
      <c r="L162" s="33">
        <v>2</v>
      </c>
      <c r="M162" s="33">
        <v>3</v>
      </c>
      <c r="N162" s="33">
        <v>2</v>
      </c>
      <c r="O162" s="33">
        <v>3</v>
      </c>
      <c r="P162" s="33">
        <v>4</v>
      </c>
      <c r="Q162" s="128"/>
      <c r="R162" s="57">
        <v>4</v>
      </c>
      <c r="S162" s="45">
        <v>3</v>
      </c>
      <c r="T162" s="45">
        <v>2</v>
      </c>
      <c r="U162" s="52">
        <v>5</v>
      </c>
      <c r="V162" s="45">
        <v>2</v>
      </c>
      <c r="W162" s="45">
        <v>3</v>
      </c>
      <c r="X162" s="52">
        <v>3</v>
      </c>
      <c r="Y162" s="52">
        <v>5</v>
      </c>
      <c r="Z162" s="52">
        <v>1</v>
      </c>
      <c r="AA162" s="45">
        <v>1</v>
      </c>
      <c r="AB162" s="52">
        <v>0</v>
      </c>
      <c r="AC162" s="52">
        <v>4</v>
      </c>
      <c r="AD162" s="52">
        <v>0</v>
      </c>
      <c r="AE162" s="52">
        <v>1</v>
      </c>
      <c r="AF162" s="52">
        <v>1</v>
      </c>
      <c r="AG162" s="52">
        <v>0</v>
      </c>
      <c r="AH162" s="52">
        <v>1</v>
      </c>
      <c r="AI162" s="52">
        <v>0</v>
      </c>
      <c r="AJ162" s="52">
        <v>1</v>
      </c>
      <c r="AK162" s="52">
        <v>1</v>
      </c>
      <c r="AL162" s="62">
        <v>1</v>
      </c>
      <c r="AM162" s="52"/>
      <c r="AN162" s="52"/>
      <c r="AO162" s="52"/>
    </row>
    <row r="163" spans="1:41" x14ac:dyDescent="0.2">
      <c r="A163" s="86" t="s">
        <v>86</v>
      </c>
      <c r="B163" s="127"/>
      <c r="C163" s="33" t="s">
        <v>73</v>
      </c>
      <c r="D163" s="128"/>
      <c r="E163" s="33">
        <v>1</v>
      </c>
      <c r="F163" s="33" t="s">
        <v>73</v>
      </c>
      <c r="G163" s="33" t="s">
        <v>73</v>
      </c>
      <c r="H163" s="33" t="s">
        <v>73</v>
      </c>
      <c r="I163" s="33" t="s">
        <v>73</v>
      </c>
      <c r="J163" s="33" t="s">
        <v>73</v>
      </c>
      <c r="K163" s="33" t="s">
        <v>73</v>
      </c>
      <c r="L163" s="33">
        <v>4</v>
      </c>
      <c r="M163" s="33">
        <v>2</v>
      </c>
      <c r="N163" s="33">
        <v>0</v>
      </c>
      <c r="O163" s="33">
        <v>0</v>
      </c>
      <c r="P163" s="33">
        <v>0</v>
      </c>
      <c r="Q163" s="128"/>
      <c r="R163" s="57">
        <v>3</v>
      </c>
      <c r="S163" s="45">
        <v>0</v>
      </c>
      <c r="T163" s="45">
        <v>0</v>
      </c>
      <c r="U163" s="52">
        <v>0</v>
      </c>
      <c r="V163" s="45">
        <v>1</v>
      </c>
      <c r="W163" s="45">
        <v>2</v>
      </c>
      <c r="X163" s="52">
        <v>1</v>
      </c>
      <c r="Y163" s="52">
        <v>4</v>
      </c>
      <c r="Z163" s="52">
        <v>0</v>
      </c>
      <c r="AA163" s="45">
        <v>0</v>
      </c>
      <c r="AB163" s="52">
        <v>0</v>
      </c>
      <c r="AC163" s="52">
        <v>1</v>
      </c>
      <c r="AD163" s="52">
        <v>0</v>
      </c>
      <c r="AE163" s="52">
        <v>0</v>
      </c>
      <c r="AF163" s="52">
        <v>0</v>
      </c>
      <c r="AG163" s="52">
        <v>0</v>
      </c>
      <c r="AH163" s="52">
        <v>0</v>
      </c>
      <c r="AI163" s="52">
        <v>0</v>
      </c>
      <c r="AJ163" s="52">
        <v>0</v>
      </c>
      <c r="AK163" s="52">
        <v>0</v>
      </c>
      <c r="AL163" s="62">
        <v>0</v>
      </c>
      <c r="AM163" s="52"/>
      <c r="AN163" s="52"/>
      <c r="AO163" s="52"/>
    </row>
    <row r="164" spans="1:41" x14ac:dyDescent="0.2">
      <c r="A164" s="86" t="s">
        <v>123</v>
      </c>
      <c r="B164" s="127"/>
      <c r="C164" s="33">
        <v>41</v>
      </c>
      <c r="D164" s="128"/>
      <c r="E164" s="33">
        <v>106</v>
      </c>
      <c r="F164" s="33">
        <v>109</v>
      </c>
      <c r="G164" s="33">
        <v>195</v>
      </c>
      <c r="H164" s="33">
        <v>219</v>
      </c>
      <c r="I164" s="52">
        <v>217</v>
      </c>
      <c r="J164" s="33">
        <v>268</v>
      </c>
      <c r="K164" s="33">
        <v>245</v>
      </c>
      <c r="L164" s="33">
        <v>323</v>
      </c>
      <c r="M164" s="33">
        <v>332</v>
      </c>
      <c r="N164" s="33">
        <v>326</v>
      </c>
      <c r="O164" s="33">
        <v>287</v>
      </c>
      <c r="P164" s="33">
        <v>319</v>
      </c>
      <c r="Q164" s="128"/>
      <c r="R164" s="57">
        <v>315</v>
      </c>
      <c r="S164" s="45">
        <v>205</v>
      </c>
      <c r="T164" s="45">
        <v>353</v>
      </c>
      <c r="U164" s="52">
        <v>354</v>
      </c>
      <c r="V164" s="45">
        <v>459</v>
      </c>
      <c r="W164" s="45">
        <v>443</v>
      </c>
      <c r="X164" s="52">
        <v>404</v>
      </c>
      <c r="Y164" s="52">
        <v>300</v>
      </c>
      <c r="Z164" s="52">
        <v>284</v>
      </c>
      <c r="AA164" s="45">
        <v>363</v>
      </c>
      <c r="AB164" s="52">
        <v>305</v>
      </c>
      <c r="AC164" s="52">
        <v>360</v>
      </c>
      <c r="AD164" s="52">
        <v>266</v>
      </c>
      <c r="AE164" s="52">
        <v>217</v>
      </c>
      <c r="AF164" s="52">
        <v>252</v>
      </c>
      <c r="AG164" s="52">
        <v>271</v>
      </c>
      <c r="AH164" s="52">
        <v>297</v>
      </c>
      <c r="AI164" s="52">
        <v>321</v>
      </c>
      <c r="AJ164" s="52">
        <v>311</v>
      </c>
      <c r="AK164" s="52">
        <v>305</v>
      </c>
      <c r="AL164" s="62">
        <v>237</v>
      </c>
      <c r="AM164" s="52"/>
      <c r="AN164" s="52"/>
      <c r="AO164" s="52"/>
    </row>
    <row r="165" spans="1:41" x14ac:dyDescent="0.2">
      <c r="A165" s="86" t="s">
        <v>92</v>
      </c>
      <c r="B165" s="127"/>
      <c r="C165" s="33">
        <v>48</v>
      </c>
      <c r="D165" s="128"/>
      <c r="E165" s="33">
        <v>87</v>
      </c>
      <c r="F165" s="33">
        <v>121</v>
      </c>
      <c r="G165" s="33">
        <v>201</v>
      </c>
      <c r="H165" s="33">
        <v>193</v>
      </c>
      <c r="I165" s="52">
        <v>44</v>
      </c>
      <c r="J165" s="33">
        <v>59</v>
      </c>
      <c r="K165" s="33">
        <v>30</v>
      </c>
      <c r="L165" s="33">
        <v>67</v>
      </c>
      <c r="M165" s="33">
        <v>80</v>
      </c>
      <c r="N165" s="33">
        <v>76</v>
      </c>
      <c r="O165" s="33">
        <v>71</v>
      </c>
      <c r="P165" s="33">
        <v>85</v>
      </c>
      <c r="Q165" s="128"/>
      <c r="R165" s="57">
        <v>115</v>
      </c>
      <c r="S165" s="45">
        <v>118</v>
      </c>
      <c r="T165" s="45">
        <v>223</v>
      </c>
      <c r="U165" s="52">
        <v>177</v>
      </c>
      <c r="V165" s="45">
        <v>192</v>
      </c>
      <c r="W165" s="45">
        <v>149</v>
      </c>
      <c r="X165" s="52">
        <v>104</v>
      </c>
      <c r="Y165" s="52">
        <v>90</v>
      </c>
      <c r="Z165" s="52">
        <v>145</v>
      </c>
      <c r="AA165" s="45">
        <v>169</v>
      </c>
      <c r="AB165" s="52">
        <v>115</v>
      </c>
      <c r="AC165" s="52">
        <v>144</v>
      </c>
      <c r="AD165" s="52">
        <v>127</v>
      </c>
      <c r="AE165" s="52">
        <v>188</v>
      </c>
      <c r="AF165" s="52">
        <v>241</v>
      </c>
      <c r="AG165" s="52">
        <v>358</v>
      </c>
      <c r="AH165" s="52">
        <v>279</v>
      </c>
      <c r="AI165" s="52">
        <v>200</v>
      </c>
      <c r="AJ165" s="52">
        <v>138</v>
      </c>
      <c r="AK165" s="52">
        <v>204</v>
      </c>
      <c r="AL165" s="62">
        <v>282</v>
      </c>
      <c r="AM165" s="52"/>
      <c r="AN165" s="52"/>
      <c r="AO165" s="52"/>
    </row>
    <row r="166" spans="1:41" x14ac:dyDescent="0.2">
      <c r="A166" s="86" t="s">
        <v>124</v>
      </c>
      <c r="B166" s="106"/>
      <c r="C166" s="33" t="s">
        <v>73</v>
      </c>
      <c r="D166" s="142"/>
      <c r="E166" s="33" t="s">
        <v>73</v>
      </c>
      <c r="F166" s="33">
        <v>1</v>
      </c>
      <c r="G166" s="33">
        <v>3</v>
      </c>
      <c r="H166" s="33">
        <v>2</v>
      </c>
      <c r="I166" s="33">
        <v>5</v>
      </c>
      <c r="J166" s="33">
        <v>1</v>
      </c>
      <c r="K166" s="33">
        <v>2</v>
      </c>
      <c r="L166" s="140">
        <v>1</v>
      </c>
      <c r="M166" s="33">
        <v>0</v>
      </c>
      <c r="N166" s="33">
        <v>0</v>
      </c>
      <c r="O166" s="33">
        <v>2</v>
      </c>
      <c r="P166" s="33">
        <v>1</v>
      </c>
      <c r="Q166" s="142"/>
      <c r="R166" s="57">
        <v>3</v>
      </c>
      <c r="S166" s="45">
        <v>5</v>
      </c>
      <c r="T166" s="45">
        <v>14</v>
      </c>
      <c r="U166" s="52">
        <v>10</v>
      </c>
      <c r="V166" s="45">
        <v>29</v>
      </c>
      <c r="W166" s="45">
        <v>17</v>
      </c>
      <c r="X166" s="52">
        <v>13</v>
      </c>
      <c r="Y166" s="52">
        <v>9</v>
      </c>
      <c r="Z166" s="52">
        <v>2</v>
      </c>
      <c r="AA166" s="45">
        <v>11</v>
      </c>
      <c r="AB166" s="52">
        <v>8</v>
      </c>
      <c r="AC166" s="52">
        <v>7</v>
      </c>
      <c r="AD166" s="52">
        <v>12</v>
      </c>
      <c r="AE166" s="52">
        <v>0</v>
      </c>
      <c r="AF166" s="52">
        <v>3</v>
      </c>
      <c r="AG166" s="52">
        <v>3</v>
      </c>
      <c r="AH166" s="52">
        <v>4</v>
      </c>
      <c r="AI166" s="52">
        <v>4</v>
      </c>
      <c r="AJ166" s="52">
        <v>0</v>
      </c>
      <c r="AK166" s="52">
        <v>11</v>
      </c>
      <c r="AL166" s="62">
        <v>1</v>
      </c>
      <c r="AM166" s="52"/>
      <c r="AN166" s="52"/>
      <c r="AO166" s="52"/>
    </row>
    <row r="167" spans="1:41" x14ac:dyDescent="0.25">
      <c r="A167" s="122" t="s">
        <v>13</v>
      </c>
      <c r="B167" s="123"/>
      <c r="C167" s="55">
        <f>SUM(C155:C166)</f>
        <v>525</v>
      </c>
      <c r="D167" s="124"/>
      <c r="E167" s="55">
        <f>SUM(E155:E166)</f>
        <v>707</v>
      </c>
      <c r="F167" s="55">
        <f t="shared" ref="F167:K167" si="32">SUM(F155:F166)</f>
        <v>801</v>
      </c>
      <c r="G167" s="55">
        <f t="shared" si="32"/>
        <v>1264</v>
      </c>
      <c r="H167" s="55">
        <f t="shared" si="32"/>
        <v>1287</v>
      </c>
      <c r="I167" s="55">
        <f t="shared" si="32"/>
        <v>1189</v>
      </c>
      <c r="J167" s="55">
        <f t="shared" si="32"/>
        <v>1250</v>
      </c>
      <c r="K167" s="55">
        <f t="shared" si="32"/>
        <v>1260</v>
      </c>
      <c r="L167" s="55">
        <f>SUM(L155:L166)</f>
        <v>1539</v>
      </c>
      <c r="M167" s="55">
        <f>SUM(M155:M166)</f>
        <v>1554</v>
      </c>
      <c r="N167" s="55">
        <f>SUM(N155:N166)</f>
        <v>1728</v>
      </c>
      <c r="O167" s="55">
        <f>SUM(O155:O166)</f>
        <v>1729</v>
      </c>
      <c r="P167" s="55">
        <f>SUM(P155:P166)</f>
        <v>1838</v>
      </c>
      <c r="Q167" s="124"/>
      <c r="R167" s="55">
        <f t="shared" ref="R167:AO167" si="33">SUM(R155:R166)</f>
        <v>2000</v>
      </c>
      <c r="S167" s="55">
        <f t="shared" si="33"/>
        <v>1886</v>
      </c>
      <c r="T167" s="55">
        <f t="shared" si="33"/>
        <v>2276</v>
      </c>
      <c r="U167" s="55">
        <f t="shared" si="33"/>
        <v>2210</v>
      </c>
      <c r="V167" s="55">
        <f t="shared" si="33"/>
        <v>2264</v>
      </c>
      <c r="W167" s="55">
        <f t="shared" si="33"/>
        <v>2065</v>
      </c>
      <c r="X167" s="55">
        <f t="shared" si="33"/>
        <v>2142</v>
      </c>
      <c r="Y167" s="55">
        <f t="shared" si="33"/>
        <v>2073</v>
      </c>
      <c r="Z167" s="55">
        <f t="shared" si="33"/>
        <v>2171</v>
      </c>
      <c r="AA167" s="55">
        <f t="shared" si="33"/>
        <v>2317</v>
      </c>
      <c r="AB167" s="55">
        <f t="shared" si="33"/>
        <v>2208</v>
      </c>
      <c r="AC167" s="55">
        <f t="shared" si="33"/>
        <v>2330</v>
      </c>
      <c r="AD167" s="55">
        <f t="shared" si="33"/>
        <v>2513</v>
      </c>
      <c r="AE167" s="55">
        <f t="shared" si="33"/>
        <v>2656</v>
      </c>
      <c r="AF167" s="55">
        <f t="shared" si="33"/>
        <v>2552</v>
      </c>
      <c r="AG167" s="55">
        <f t="shared" si="33"/>
        <v>2682</v>
      </c>
      <c r="AH167" s="55">
        <f t="shared" si="33"/>
        <v>2637</v>
      </c>
      <c r="AI167" s="55">
        <f t="shared" si="33"/>
        <v>2192</v>
      </c>
      <c r="AJ167" s="55">
        <f t="shared" si="33"/>
        <v>2306</v>
      </c>
      <c r="AK167" s="55">
        <f t="shared" si="33"/>
        <v>2394</v>
      </c>
      <c r="AL167" s="55">
        <f t="shared" si="33"/>
        <v>2518</v>
      </c>
      <c r="AM167" s="55">
        <f t="shared" si="33"/>
        <v>0</v>
      </c>
      <c r="AN167" s="55">
        <f t="shared" si="33"/>
        <v>0</v>
      </c>
      <c r="AO167" s="55">
        <f t="shared" si="33"/>
        <v>0</v>
      </c>
    </row>
    <row r="168" spans="1:41" ht="6" customHeight="1" x14ac:dyDescent="0.25">
      <c r="A168" s="37"/>
      <c r="B168" s="38"/>
      <c r="C168" s="38"/>
      <c r="D168" s="38"/>
      <c r="E168" s="38"/>
      <c r="F168" s="38"/>
      <c r="G168" s="38"/>
      <c r="H168" s="39"/>
      <c r="I168" s="39"/>
      <c r="J168" s="38"/>
      <c r="K168" s="38"/>
      <c r="L168" s="38"/>
      <c r="M168" s="38"/>
      <c r="N168" s="38"/>
      <c r="O168" s="39"/>
      <c r="P168" s="38"/>
      <c r="Q168" s="38"/>
      <c r="R168" s="39"/>
      <c r="S168" s="39"/>
      <c r="T168" s="39"/>
      <c r="U168" s="38"/>
      <c r="V168" s="39"/>
      <c r="W168" s="39"/>
      <c r="X168" s="38"/>
      <c r="Y168" s="38"/>
      <c r="Z168" s="39"/>
      <c r="AA168" s="39"/>
      <c r="AB168" s="38"/>
      <c r="AC168" s="38"/>
      <c r="AD168" s="38"/>
      <c r="AE168" s="38"/>
      <c r="AF168" s="38"/>
      <c r="AG168" s="38"/>
      <c r="AH168" s="38"/>
      <c r="AI168" s="38"/>
      <c r="AJ168" s="39"/>
      <c r="AK168" s="38"/>
      <c r="AL168" s="38"/>
      <c r="AM168" s="38"/>
      <c r="AN168" s="38"/>
      <c r="AO168" s="38"/>
    </row>
    <row r="169" spans="1:41" x14ac:dyDescent="0.25">
      <c r="A169" s="125" t="s">
        <v>125</v>
      </c>
      <c r="B169" s="126"/>
      <c r="C169" s="31">
        <f>$C$10</f>
        <v>44531</v>
      </c>
      <c r="D169" s="126"/>
      <c r="E169" s="31" t="e">
        <f ca="1">$E$10</f>
        <v>#NAME?</v>
      </c>
      <c r="F169" s="31" t="e">
        <f ca="1">$F$10</f>
        <v>#NAME?</v>
      </c>
      <c r="G169" s="31" t="e">
        <f ca="1">$G$10</f>
        <v>#NAME?</v>
      </c>
      <c r="H169" s="31" t="e">
        <f ca="1">$H$10</f>
        <v>#NAME?</v>
      </c>
      <c r="I169" s="31" t="e">
        <f ca="1">$I$10</f>
        <v>#NAME?</v>
      </c>
      <c r="J169" s="31" t="e">
        <f ca="1">$J$10</f>
        <v>#NAME?</v>
      </c>
      <c r="K169" s="31" t="e">
        <f ca="1">$K$10</f>
        <v>#NAME?</v>
      </c>
      <c r="L169" s="31" t="e">
        <f ca="1">$L$10</f>
        <v>#NAME?</v>
      </c>
      <c r="M169" s="31" t="e">
        <f ca="1">$M$10</f>
        <v>#NAME?</v>
      </c>
      <c r="N169" s="31" t="e">
        <f ca="1">$N$10</f>
        <v>#NAME?</v>
      </c>
      <c r="O169" s="31" t="e">
        <f ca="1">$O$10</f>
        <v>#NAME?</v>
      </c>
      <c r="P169" s="31" t="e">
        <f ca="1">$P$10</f>
        <v>#NAME?</v>
      </c>
      <c r="Q169" s="126"/>
      <c r="R169" s="31" t="e">
        <f t="shared" ref="R169:AO169" ca="1" si="34">R10</f>
        <v>#NAME?</v>
      </c>
      <c r="S169" s="31" t="e">
        <f t="shared" ca="1" si="34"/>
        <v>#NAME?</v>
      </c>
      <c r="T169" s="31" t="e">
        <f t="shared" ca="1" si="34"/>
        <v>#NAME?</v>
      </c>
      <c r="U169" s="31" t="e">
        <f t="shared" ca="1" si="34"/>
        <v>#NAME?</v>
      </c>
      <c r="V169" s="31" t="e">
        <f t="shared" ca="1" si="34"/>
        <v>#NAME?</v>
      </c>
      <c r="W169" s="31" t="e">
        <f t="shared" ca="1" si="34"/>
        <v>#NAME?</v>
      </c>
      <c r="X169" s="31" t="e">
        <f t="shared" ca="1" si="34"/>
        <v>#NAME?</v>
      </c>
      <c r="Y169" s="31" t="e">
        <f t="shared" ca="1" si="34"/>
        <v>#NAME?</v>
      </c>
      <c r="Z169" s="31" t="e">
        <f t="shared" ca="1" si="34"/>
        <v>#NAME?</v>
      </c>
      <c r="AA169" s="31" t="e">
        <f t="shared" ca="1" si="34"/>
        <v>#NAME?</v>
      </c>
      <c r="AB169" s="31" t="e">
        <f t="shared" ca="1" si="34"/>
        <v>#NAME?</v>
      </c>
      <c r="AC169" s="31" t="e">
        <f t="shared" ca="1" si="34"/>
        <v>#NAME?</v>
      </c>
      <c r="AD169" s="31" t="e">
        <f t="shared" ca="1" si="34"/>
        <v>#NAME?</v>
      </c>
      <c r="AE169" s="31" t="e">
        <f t="shared" ca="1" si="34"/>
        <v>#NAME?</v>
      </c>
      <c r="AF169" s="31" t="e">
        <f t="shared" ca="1" si="34"/>
        <v>#NAME?</v>
      </c>
      <c r="AG169" s="31" t="e">
        <f t="shared" ca="1" si="34"/>
        <v>#NAME?</v>
      </c>
      <c r="AH169" s="31" t="e">
        <f t="shared" ca="1" si="34"/>
        <v>#NAME?</v>
      </c>
      <c r="AI169" s="31" t="e">
        <f t="shared" ca="1" si="34"/>
        <v>#NAME?</v>
      </c>
      <c r="AJ169" s="31" t="e">
        <f t="shared" ca="1" si="34"/>
        <v>#NAME?</v>
      </c>
      <c r="AK169" s="31" t="e">
        <f t="shared" ca="1" si="34"/>
        <v>#NAME?</v>
      </c>
      <c r="AL169" s="31" t="e">
        <f t="shared" ca="1" si="34"/>
        <v>#NAME?</v>
      </c>
      <c r="AM169" s="31" t="e">
        <f t="shared" ca="1" si="34"/>
        <v>#NAME?</v>
      </c>
      <c r="AN169" s="31" t="e">
        <f t="shared" ca="1" si="34"/>
        <v>#NAME?</v>
      </c>
      <c r="AO169" s="31" t="e">
        <f t="shared" ca="1" si="34"/>
        <v>#NAME?</v>
      </c>
    </row>
    <row r="170" spans="1:41" x14ac:dyDescent="0.2">
      <c r="A170" s="86" t="s">
        <v>119</v>
      </c>
      <c r="B170" s="127"/>
      <c r="C170" s="33" t="s">
        <v>73</v>
      </c>
      <c r="D170" s="128"/>
      <c r="E170" s="33" t="s">
        <v>73</v>
      </c>
      <c r="F170" s="33" t="s">
        <v>73</v>
      </c>
      <c r="G170" s="33">
        <v>6</v>
      </c>
      <c r="H170" s="33">
        <v>6</v>
      </c>
      <c r="I170" s="61">
        <v>11</v>
      </c>
      <c r="J170" s="33">
        <v>11</v>
      </c>
      <c r="K170" s="33" t="s">
        <v>73</v>
      </c>
      <c r="L170" s="33">
        <v>4</v>
      </c>
      <c r="M170" s="33">
        <v>11</v>
      </c>
      <c r="N170" s="33">
        <v>11</v>
      </c>
      <c r="O170" s="33">
        <v>5</v>
      </c>
      <c r="P170" s="33">
        <v>1</v>
      </c>
      <c r="Q170" s="128"/>
      <c r="R170" s="57">
        <v>2</v>
      </c>
      <c r="S170" s="45">
        <v>22</v>
      </c>
      <c r="T170" s="45">
        <v>23</v>
      </c>
      <c r="U170" s="33">
        <v>13</v>
      </c>
      <c r="V170" s="45">
        <v>32</v>
      </c>
      <c r="W170" s="45">
        <v>6</v>
      </c>
      <c r="X170" s="61">
        <v>9</v>
      </c>
      <c r="Y170" s="61">
        <v>12</v>
      </c>
      <c r="Z170" s="61">
        <v>12</v>
      </c>
      <c r="AA170" s="45">
        <v>11</v>
      </c>
      <c r="AB170" s="33">
        <v>8</v>
      </c>
      <c r="AC170" s="61">
        <v>45</v>
      </c>
      <c r="AD170" s="143">
        <v>3</v>
      </c>
      <c r="AE170" s="61">
        <v>6</v>
      </c>
      <c r="AF170" s="61">
        <v>6</v>
      </c>
      <c r="AG170" s="61">
        <v>3</v>
      </c>
      <c r="AH170" s="61">
        <v>4</v>
      </c>
      <c r="AI170" s="61">
        <v>8</v>
      </c>
      <c r="AJ170" s="61">
        <v>6</v>
      </c>
      <c r="AK170" s="61">
        <v>14</v>
      </c>
      <c r="AL170" s="66">
        <v>12</v>
      </c>
      <c r="AM170" s="61"/>
      <c r="AN170" s="61"/>
      <c r="AO170" s="61"/>
    </row>
    <row r="171" spans="1:41" x14ac:dyDescent="0.2">
      <c r="A171" s="86" t="s">
        <v>76</v>
      </c>
      <c r="B171" s="127"/>
      <c r="C171" s="33" t="s">
        <v>73</v>
      </c>
      <c r="D171" s="128"/>
      <c r="E171" s="33">
        <v>14</v>
      </c>
      <c r="F171" s="33">
        <v>34</v>
      </c>
      <c r="G171" s="33">
        <v>24</v>
      </c>
      <c r="H171" s="33">
        <v>26</v>
      </c>
      <c r="I171" s="135">
        <v>35</v>
      </c>
      <c r="J171" s="33">
        <v>17</v>
      </c>
      <c r="K171" s="33">
        <v>20</v>
      </c>
      <c r="L171" s="33">
        <v>16</v>
      </c>
      <c r="M171" s="33">
        <v>20</v>
      </c>
      <c r="N171" s="33">
        <v>25</v>
      </c>
      <c r="O171" s="33">
        <v>10</v>
      </c>
      <c r="P171" s="33">
        <v>20</v>
      </c>
      <c r="Q171" s="128"/>
      <c r="R171" s="57">
        <v>52</v>
      </c>
      <c r="S171" s="45">
        <v>43</v>
      </c>
      <c r="T171" s="45">
        <v>52</v>
      </c>
      <c r="U171" s="33">
        <v>42</v>
      </c>
      <c r="V171" s="45">
        <v>46</v>
      </c>
      <c r="W171" s="45">
        <v>40</v>
      </c>
      <c r="X171" s="52">
        <v>43</v>
      </c>
      <c r="Y171" s="52">
        <v>39</v>
      </c>
      <c r="Z171" s="52">
        <v>42</v>
      </c>
      <c r="AA171" s="45">
        <v>43</v>
      </c>
      <c r="AB171" s="61">
        <v>46</v>
      </c>
      <c r="AC171" s="52">
        <v>19</v>
      </c>
      <c r="AD171" s="144">
        <v>41</v>
      </c>
      <c r="AE171" s="52">
        <v>31</v>
      </c>
      <c r="AF171" s="52">
        <v>42</v>
      </c>
      <c r="AG171" s="52">
        <v>39</v>
      </c>
      <c r="AH171" s="52">
        <v>41</v>
      </c>
      <c r="AI171" s="52">
        <v>42</v>
      </c>
      <c r="AJ171" s="52">
        <v>45</v>
      </c>
      <c r="AK171" s="52">
        <v>47</v>
      </c>
      <c r="AL171" s="62">
        <v>42</v>
      </c>
      <c r="AM171" s="52"/>
      <c r="AN171" s="52"/>
      <c r="AO171" s="52"/>
    </row>
    <row r="172" spans="1:41" x14ac:dyDescent="0.2">
      <c r="A172" s="86" t="s">
        <v>95</v>
      </c>
      <c r="B172" s="127"/>
      <c r="C172" s="33" t="s">
        <v>73</v>
      </c>
      <c r="D172" s="128"/>
      <c r="E172" s="33" t="s">
        <v>73</v>
      </c>
      <c r="F172" s="33" t="s">
        <v>73</v>
      </c>
      <c r="G172" s="33" t="s">
        <v>73</v>
      </c>
      <c r="H172" s="33" t="s">
        <v>73</v>
      </c>
      <c r="I172" s="33" t="s">
        <v>73</v>
      </c>
      <c r="J172" s="33" t="s">
        <v>73</v>
      </c>
      <c r="K172" s="33" t="s">
        <v>73</v>
      </c>
      <c r="L172" s="33">
        <v>14</v>
      </c>
      <c r="M172" s="33">
        <v>6</v>
      </c>
      <c r="N172" s="33">
        <v>3</v>
      </c>
      <c r="O172" s="33">
        <v>7</v>
      </c>
      <c r="P172" s="33">
        <v>11</v>
      </c>
      <c r="Q172" s="128"/>
      <c r="R172" s="57">
        <v>20</v>
      </c>
      <c r="S172" s="45">
        <v>15</v>
      </c>
      <c r="T172" s="45">
        <v>13</v>
      </c>
      <c r="U172" s="33">
        <v>34</v>
      </c>
      <c r="V172" s="45">
        <v>16</v>
      </c>
      <c r="W172" s="45">
        <v>41</v>
      </c>
      <c r="X172" s="52">
        <v>25</v>
      </c>
      <c r="Y172" s="52">
        <v>50</v>
      </c>
      <c r="Z172" s="52">
        <v>46</v>
      </c>
      <c r="AA172" s="45">
        <v>25</v>
      </c>
      <c r="AB172" s="52">
        <v>18</v>
      </c>
      <c r="AC172" s="52">
        <v>15</v>
      </c>
      <c r="AD172" s="144">
        <v>30</v>
      </c>
      <c r="AE172" s="52">
        <v>24</v>
      </c>
      <c r="AF172" s="52">
        <v>19</v>
      </c>
      <c r="AG172" s="52">
        <v>15</v>
      </c>
      <c r="AH172" s="52">
        <v>22</v>
      </c>
      <c r="AI172" s="52">
        <v>19</v>
      </c>
      <c r="AJ172" s="52">
        <v>14</v>
      </c>
      <c r="AK172" s="52">
        <v>17</v>
      </c>
      <c r="AL172" s="62">
        <v>14</v>
      </c>
      <c r="AM172" s="52"/>
      <c r="AN172" s="52"/>
      <c r="AO172" s="52"/>
    </row>
    <row r="173" spans="1:41" x14ac:dyDescent="0.2">
      <c r="A173" s="86" t="s">
        <v>77</v>
      </c>
      <c r="B173" s="127"/>
      <c r="C173" s="33" t="s">
        <v>73</v>
      </c>
      <c r="D173" s="128"/>
      <c r="E173" s="33" t="s">
        <v>73</v>
      </c>
      <c r="F173" s="33" t="s">
        <v>73</v>
      </c>
      <c r="G173" s="33" t="s">
        <v>73</v>
      </c>
      <c r="H173" s="33" t="s">
        <v>73</v>
      </c>
      <c r="I173" s="33" t="s">
        <v>73</v>
      </c>
      <c r="J173" s="33">
        <v>3</v>
      </c>
      <c r="K173" s="33">
        <v>10</v>
      </c>
      <c r="L173" s="140">
        <v>3</v>
      </c>
      <c r="M173" s="33">
        <v>3</v>
      </c>
      <c r="N173" s="33">
        <v>8</v>
      </c>
      <c r="O173" s="33">
        <v>6</v>
      </c>
      <c r="P173" s="33">
        <v>1</v>
      </c>
      <c r="Q173" s="128"/>
      <c r="R173" s="57">
        <v>8</v>
      </c>
      <c r="S173" s="45">
        <v>10</v>
      </c>
      <c r="T173" s="45">
        <v>25</v>
      </c>
      <c r="U173" s="33">
        <v>16</v>
      </c>
      <c r="V173" s="45">
        <v>27</v>
      </c>
      <c r="W173" s="45">
        <v>22</v>
      </c>
      <c r="X173" s="52">
        <v>27</v>
      </c>
      <c r="Y173" s="52">
        <v>37</v>
      </c>
      <c r="Z173" s="52">
        <v>35</v>
      </c>
      <c r="AA173" s="45">
        <v>29</v>
      </c>
      <c r="AB173" s="52">
        <v>36</v>
      </c>
      <c r="AC173" s="52">
        <v>0</v>
      </c>
      <c r="AD173" s="144">
        <v>27</v>
      </c>
      <c r="AE173" s="52">
        <v>28</v>
      </c>
      <c r="AF173" s="52">
        <v>33</v>
      </c>
      <c r="AG173" s="52">
        <v>26</v>
      </c>
      <c r="AH173" s="52">
        <v>33</v>
      </c>
      <c r="AI173" s="52">
        <v>34</v>
      </c>
      <c r="AJ173" s="52">
        <v>30</v>
      </c>
      <c r="AK173" s="52">
        <v>24</v>
      </c>
      <c r="AL173" s="62">
        <v>19</v>
      </c>
      <c r="AM173" s="52"/>
      <c r="AN173" s="52"/>
      <c r="AO173" s="52"/>
    </row>
    <row r="174" spans="1:41" x14ac:dyDescent="0.2">
      <c r="A174" s="86" t="s">
        <v>126</v>
      </c>
      <c r="B174" s="127"/>
      <c r="C174" s="33"/>
      <c r="D174" s="128"/>
      <c r="E174" s="33"/>
      <c r="F174" s="33"/>
      <c r="G174" s="33"/>
      <c r="H174" s="33"/>
      <c r="I174" s="52"/>
      <c r="J174" s="33"/>
      <c r="K174" s="33"/>
      <c r="L174" s="33"/>
      <c r="M174" s="33"/>
      <c r="N174" s="33"/>
      <c r="O174" s="33"/>
      <c r="P174" s="33"/>
      <c r="Q174" s="128"/>
      <c r="R174" s="57"/>
      <c r="S174" s="45"/>
      <c r="T174" s="45"/>
      <c r="U174" s="33"/>
      <c r="V174" s="45"/>
      <c r="W174" s="45"/>
      <c r="X174" s="52"/>
      <c r="Y174" s="52"/>
      <c r="Z174" s="52"/>
      <c r="AA174" s="45">
        <v>18</v>
      </c>
      <c r="AB174" s="52">
        <v>25</v>
      </c>
      <c r="AC174" s="52">
        <v>11</v>
      </c>
      <c r="AD174" s="144">
        <v>17</v>
      </c>
      <c r="AE174" s="52">
        <v>20</v>
      </c>
      <c r="AF174" s="52">
        <v>29</v>
      </c>
      <c r="AG174" s="52">
        <v>32</v>
      </c>
      <c r="AH174" s="52">
        <v>23</v>
      </c>
      <c r="AI174" s="52">
        <v>20</v>
      </c>
      <c r="AJ174" s="52">
        <v>36</v>
      </c>
      <c r="AK174" s="52">
        <v>14</v>
      </c>
      <c r="AL174" s="62">
        <v>21</v>
      </c>
      <c r="AM174" s="52"/>
      <c r="AN174" s="52"/>
      <c r="AO174" s="52"/>
    </row>
    <row r="175" spans="1:41" x14ac:dyDescent="0.2">
      <c r="A175" s="86" t="s">
        <v>80</v>
      </c>
      <c r="B175" s="127"/>
      <c r="C175" s="33" t="s">
        <v>73</v>
      </c>
      <c r="D175" s="128"/>
      <c r="E175" s="33" t="s">
        <v>73</v>
      </c>
      <c r="F175" s="33" t="s">
        <v>73</v>
      </c>
      <c r="G175" s="33" t="s">
        <v>73</v>
      </c>
      <c r="H175" s="33" t="s">
        <v>73</v>
      </c>
      <c r="I175" s="33" t="s">
        <v>73</v>
      </c>
      <c r="J175" s="33" t="s">
        <v>73</v>
      </c>
      <c r="K175" s="33" t="s">
        <v>73</v>
      </c>
      <c r="L175" s="140" t="s">
        <v>73</v>
      </c>
      <c r="M175" s="33">
        <v>0</v>
      </c>
      <c r="N175" s="33">
        <v>0</v>
      </c>
      <c r="O175" s="33">
        <v>0</v>
      </c>
      <c r="P175" s="33">
        <v>0</v>
      </c>
      <c r="Q175" s="128"/>
      <c r="R175" s="57">
        <v>0</v>
      </c>
      <c r="S175" s="45">
        <v>0</v>
      </c>
      <c r="T175" s="45">
        <v>0</v>
      </c>
      <c r="U175" s="33">
        <v>0</v>
      </c>
      <c r="V175" s="45">
        <v>0</v>
      </c>
      <c r="W175" s="45">
        <v>0</v>
      </c>
      <c r="X175" s="52">
        <v>0</v>
      </c>
      <c r="Y175" s="52">
        <v>0</v>
      </c>
      <c r="Z175" s="52">
        <v>0</v>
      </c>
      <c r="AA175" s="45">
        <v>0</v>
      </c>
      <c r="AB175" s="33">
        <v>0</v>
      </c>
      <c r="AC175" s="52">
        <v>2</v>
      </c>
      <c r="AD175" s="144">
        <v>0</v>
      </c>
      <c r="AE175" s="52">
        <v>0</v>
      </c>
      <c r="AF175" s="52">
        <v>0</v>
      </c>
      <c r="AG175" s="52">
        <v>0</v>
      </c>
      <c r="AH175" s="52">
        <v>0</v>
      </c>
      <c r="AI175" s="52">
        <v>0</v>
      </c>
      <c r="AJ175" s="52">
        <v>0</v>
      </c>
      <c r="AK175" s="52">
        <v>0</v>
      </c>
      <c r="AL175" s="62">
        <v>0</v>
      </c>
      <c r="AM175" s="52"/>
      <c r="AN175" s="52"/>
      <c r="AO175" s="52"/>
    </row>
    <row r="176" spans="1:41" x14ac:dyDescent="0.2">
      <c r="A176" s="86" t="s">
        <v>81</v>
      </c>
      <c r="B176" s="127"/>
      <c r="C176" s="33" t="s">
        <v>73</v>
      </c>
      <c r="D176" s="128"/>
      <c r="E176" s="33" t="s">
        <v>73</v>
      </c>
      <c r="F176" s="33">
        <v>3</v>
      </c>
      <c r="G176" s="33">
        <v>26</v>
      </c>
      <c r="H176" s="33">
        <v>20</v>
      </c>
      <c r="I176" s="139">
        <v>35</v>
      </c>
      <c r="J176" s="33">
        <v>6</v>
      </c>
      <c r="K176" s="33">
        <v>18</v>
      </c>
      <c r="L176" s="33">
        <v>11</v>
      </c>
      <c r="M176" s="33">
        <v>32</v>
      </c>
      <c r="N176" s="33">
        <v>16</v>
      </c>
      <c r="O176" s="33">
        <v>17</v>
      </c>
      <c r="P176" s="33">
        <v>24</v>
      </c>
      <c r="Q176" s="128"/>
      <c r="R176" s="57">
        <v>30</v>
      </c>
      <c r="S176" s="45">
        <v>22</v>
      </c>
      <c r="T176" s="45">
        <v>24</v>
      </c>
      <c r="U176" s="33">
        <v>18</v>
      </c>
      <c r="V176" s="45">
        <v>16</v>
      </c>
      <c r="W176" s="45">
        <v>20</v>
      </c>
      <c r="X176" s="52">
        <v>19</v>
      </c>
      <c r="Y176" s="52">
        <v>20</v>
      </c>
      <c r="Z176" s="52">
        <v>18</v>
      </c>
      <c r="AA176" s="45">
        <v>16</v>
      </c>
      <c r="AB176" s="33">
        <v>14</v>
      </c>
      <c r="AC176" s="52">
        <v>35</v>
      </c>
      <c r="AD176" s="144">
        <v>16</v>
      </c>
      <c r="AE176" s="52">
        <v>23</v>
      </c>
      <c r="AF176" s="52">
        <v>14</v>
      </c>
      <c r="AG176" s="52">
        <v>15</v>
      </c>
      <c r="AH176" s="52">
        <v>16</v>
      </c>
      <c r="AI176" s="52">
        <v>14</v>
      </c>
      <c r="AJ176" s="52">
        <v>19</v>
      </c>
      <c r="AK176" s="52">
        <v>14</v>
      </c>
      <c r="AL176" s="62">
        <v>16</v>
      </c>
      <c r="AM176" s="52"/>
      <c r="AN176" s="52"/>
      <c r="AO176" s="52"/>
    </row>
    <row r="177" spans="1:41" x14ac:dyDescent="0.2">
      <c r="A177" s="86" t="s">
        <v>98</v>
      </c>
      <c r="B177" s="127"/>
      <c r="C177" s="33" t="s">
        <v>73</v>
      </c>
      <c r="D177" s="128"/>
      <c r="E177" s="33" t="s">
        <v>73</v>
      </c>
      <c r="F177" s="33" t="s">
        <v>73</v>
      </c>
      <c r="G177" s="33" t="s">
        <v>73</v>
      </c>
      <c r="H177" s="33" t="s">
        <v>73</v>
      </c>
      <c r="I177" s="61" t="s">
        <v>73</v>
      </c>
      <c r="J177" s="33" t="s">
        <v>73</v>
      </c>
      <c r="K177" s="33" t="s">
        <v>73</v>
      </c>
      <c r="L177" s="140">
        <v>3</v>
      </c>
      <c r="M177" s="33">
        <v>1</v>
      </c>
      <c r="N177" s="33">
        <v>3</v>
      </c>
      <c r="O177" s="33">
        <v>2</v>
      </c>
      <c r="P177" s="33">
        <v>1</v>
      </c>
      <c r="Q177" s="128"/>
      <c r="R177" s="57">
        <v>6</v>
      </c>
      <c r="S177" s="45">
        <v>4</v>
      </c>
      <c r="T177" s="45">
        <v>4</v>
      </c>
      <c r="U177" s="33">
        <v>10</v>
      </c>
      <c r="V177" s="45">
        <v>7</v>
      </c>
      <c r="W177" s="45">
        <v>4</v>
      </c>
      <c r="X177" s="52">
        <v>2</v>
      </c>
      <c r="Y177" s="52">
        <v>5</v>
      </c>
      <c r="Z177" s="52">
        <v>9</v>
      </c>
      <c r="AA177" s="45">
        <v>16</v>
      </c>
      <c r="AB177" s="33">
        <v>8</v>
      </c>
      <c r="AC177" s="52">
        <v>2</v>
      </c>
      <c r="AD177" s="144">
        <v>12</v>
      </c>
      <c r="AE177" s="52">
        <v>13</v>
      </c>
      <c r="AF177" s="52">
        <v>8</v>
      </c>
      <c r="AG177" s="52">
        <v>14</v>
      </c>
      <c r="AH177" s="52">
        <v>9</v>
      </c>
      <c r="AI177" s="52">
        <v>8</v>
      </c>
      <c r="AJ177" s="52">
        <v>8</v>
      </c>
      <c r="AK177" s="52">
        <v>21</v>
      </c>
      <c r="AL177" s="62">
        <v>15</v>
      </c>
      <c r="AM177" s="52"/>
      <c r="AN177" s="52"/>
      <c r="AO177" s="52"/>
    </row>
    <row r="178" spans="1:41" x14ac:dyDescent="0.2">
      <c r="A178" s="86" t="s">
        <v>84</v>
      </c>
      <c r="B178" s="127"/>
      <c r="C178" s="33"/>
      <c r="D178" s="128"/>
      <c r="E178" s="33"/>
      <c r="F178" s="33"/>
      <c r="G178" s="33"/>
      <c r="H178" s="33"/>
      <c r="I178" s="52"/>
      <c r="J178" s="33"/>
      <c r="K178" s="33"/>
      <c r="L178" s="140"/>
      <c r="M178" s="33"/>
      <c r="N178" s="33"/>
      <c r="O178" s="33"/>
      <c r="P178" s="33">
        <v>2</v>
      </c>
      <c r="Q178" s="128"/>
      <c r="R178" s="57">
        <v>3</v>
      </c>
      <c r="S178" s="45">
        <v>6</v>
      </c>
      <c r="T178" s="45">
        <v>7</v>
      </c>
      <c r="U178" s="33">
        <v>3</v>
      </c>
      <c r="V178" s="45">
        <v>6</v>
      </c>
      <c r="W178" s="45">
        <v>5</v>
      </c>
      <c r="X178" s="52">
        <v>3</v>
      </c>
      <c r="Y178" s="52">
        <v>8</v>
      </c>
      <c r="Z178" s="52">
        <v>8</v>
      </c>
      <c r="AA178" s="45">
        <v>6</v>
      </c>
      <c r="AB178" s="33">
        <v>3</v>
      </c>
      <c r="AC178" s="52">
        <v>4</v>
      </c>
      <c r="AD178" s="144">
        <v>1</v>
      </c>
      <c r="AE178" s="52">
        <v>2</v>
      </c>
      <c r="AF178" s="52">
        <v>3</v>
      </c>
      <c r="AG178" s="52">
        <v>0</v>
      </c>
      <c r="AH178" s="52">
        <v>3</v>
      </c>
      <c r="AI178" s="52">
        <v>11</v>
      </c>
      <c r="AJ178" s="52">
        <v>4</v>
      </c>
      <c r="AK178" s="52">
        <v>9</v>
      </c>
      <c r="AL178" s="62">
        <v>8</v>
      </c>
      <c r="AM178" s="52"/>
      <c r="AN178" s="52"/>
      <c r="AO178" s="52"/>
    </row>
    <row r="179" spans="1:41" x14ac:dyDescent="0.2">
      <c r="A179" s="86" t="s">
        <v>85</v>
      </c>
      <c r="B179" s="127"/>
      <c r="C179" s="33" t="s">
        <v>73</v>
      </c>
      <c r="D179" s="128"/>
      <c r="E179" s="33" t="s">
        <v>73</v>
      </c>
      <c r="F179" s="33" t="s">
        <v>73</v>
      </c>
      <c r="G179" s="33" t="s">
        <v>73</v>
      </c>
      <c r="H179" s="33" t="s">
        <v>73</v>
      </c>
      <c r="I179" s="33" t="s">
        <v>73</v>
      </c>
      <c r="J179" s="33" t="s">
        <v>73</v>
      </c>
      <c r="K179" s="33" t="s">
        <v>73</v>
      </c>
      <c r="L179" s="140" t="s">
        <v>73</v>
      </c>
      <c r="M179" s="33">
        <v>0</v>
      </c>
      <c r="N179" s="33">
        <v>1</v>
      </c>
      <c r="O179" s="33">
        <v>0</v>
      </c>
      <c r="P179" s="33">
        <v>0</v>
      </c>
      <c r="Q179" s="128"/>
      <c r="R179" s="57">
        <v>0</v>
      </c>
      <c r="S179" s="45">
        <v>1</v>
      </c>
      <c r="T179" s="45">
        <v>1</v>
      </c>
      <c r="U179" s="33">
        <v>0</v>
      </c>
      <c r="V179" s="45">
        <v>1</v>
      </c>
      <c r="W179" s="45">
        <v>0</v>
      </c>
      <c r="X179" s="52">
        <v>0</v>
      </c>
      <c r="Y179" s="52">
        <v>4</v>
      </c>
      <c r="Z179" s="52">
        <v>4</v>
      </c>
      <c r="AA179" s="45">
        <v>0</v>
      </c>
      <c r="AB179" s="33">
        <v>0</v>
      </c>
      <c r="AC179" s="52">
        <v>0</v>
      </c>
      <c r="AD179" s="144">
        <v>0</v>
      </c>
      <c r="AE179" s="52">
        <v>0</v>
      </c>
      <c r="AF179" s="52">
        <v>0</v>
      </c>
      <c r="AG179" s="52">
        <v>0</v>
      </c>
      <c r="AH179" s="52">
        <v>0</v>
      </c>
      <c r="AI179" s="52">
        <v>0</v>
      </c>
      <c r="AJ179" s="52">
        <v>0</v>
      </c>
      <c r="AK179" s="52">
        <v>0</v>
      </c>
      <c r="AL179" s="62">
        <v>0</v>
      </c>
      <c r="AM179" s="52"/>
      <c r="AN179" s="52"/>
      <c r="AO179" s="52"/>
    </row>
    <row r="180" spans="1:41" x14ac:dyDescent="0.2">
      <c r="A180" s="86" t="s">
        <v>127</v>
      </c>
      <c r="B180" s="127"/>
      <c r="C180" s="33" t="s">
        <v>73</v>
      </c>
      <c r="D180" s="128"/>
      <c r="E180" s="33" t="s">
        <v>73</v>
      </c>
      <c r="F180" s="33">
        <v>1</v>
      </c>
      <c r="G180" s="33">
        <v>28</v>
      </c>
      <c r="H180" s="33">
        <v>25</v>
      </c>
      <c r="I180" s="52">
        <v>83</v>
      </c>
      <c r="J180" s="33">
        <v>150</v>
      </c>
      <c r="K180" s="33">
        <v>169</v>
      </c>
      <c r="L180" s="33">
        <v>168</v>
      </c>
      <c r="M180" s="33">
        <v>161</v>
      </c>
      <c r="N180" s="33">
        <v>172</v>
      </c>
      <c r="O180" s="33">
        <v>111</v>
      </c>
      <c r="P180" s="33">
        <v>113</v>
      </c>
      <c r="Q180" s="128"/>
      <c r="R180" s="57">
        <v>92</v>
      </c>
      <c r="S180" s="45">
        <v>66</v>
      </c>
      <c r="T180" s="45">
        <v>85</v>
      </c>
      <c r="U180" s="33">
        <v>96</v>
      </c>
      <c r="V180" s="45">
        <v>67</v>
      </c>
      <c r="W180" s="45">
        <v>97</v>
      </c>
      <c r="X180" s="52">
        <v>83</v>
      </c>
      <c r="Y180" s="52">
        <v>82</v>
      </c>
      <c r="Z180" s="52">
        <v>68</v>
      </c>
      <c r="AA180" s="45">
        <v>54</v>
      </c>
      <c r="AB180" s="33">
        <v>28</v>
      </c>
      <c r="AC180" s="52">
        <v>31</v>
      </c>
      <c r="AD180" s="144">
        <v>27</v>
      </c>
      <c r="AE180" s="52">
        <v>31</v>
      </c>
      <c r="AF180" s="52">
        <v>17</v>
      </c>
      <c r="AG180" s="52">
        <v>20</v>
      </c>
      <c r="AH180" s="52">
        <v>28</v>
      </c>
      <c r="AI180" s="52">
        <v>29</v>
      </c>
      <c r="AJ180" s="52">
        <v>34</v>
      </c>
      <c r="AK180" s="52">
        <v>38</v>
      </c>
      <c r="AL180" s="62">
        <v>48</v>
      </c>
      <c r="AM180" s="52"/>
      <c r="AN180" s="52"/>
      <c r="AO180" s="52"/>
    </row>
    <row r="181" spans="1:41" x14ac:dyDescent="0.2">
      <c r="A181" s="86" t="s">
        <v>90</v>
      </c>
      <c r="B181" s="127"/>
      <c r="C181" s="33" t="s">
        <v>73</v>
      </c>
      <c r="D181" s="128"/>
      <c r="E181" s="33" t="s">
        <v>73</v>
      </c>
      <c r="F181" s="33" t="s">
        <v>73</v>
      </c>
      <c r="G181" s="33" t="s">
        <v>73</v>
      </c>
      <c r="H181" s="33" t="s">
        <v>73</v>
      </c>
      <c r="I181" s="145" t="s">
        <v>73</v>
      </c>
      <c r="J181" s="33" t="s">
        <v>73</v>
      </c>
      <c r="K181" s="33" t="s">
        <v>73</v>
      </c>
      <c r="L181" s="33" t="s">
        <v>73</v>
      </c>
      <c r="M181" s="33">
        <v>0</v>
      </c>
      <c r="N181" s="33">
        <v>0</v>
      </c>
      <c r="O181" s="33">
        <v>0</v>
      </c>
      <c r="P181" s="33">
        <v>0</v>
      </c>
      <c r="Q181" s="128"/>
      <c r="R181" s="57">
        <v>0</v>
      </c>
      <c r="S181" s="45">
        <v>0</v>
      </c>
      <c r="T181" s="45">
        <v>0</v>
      </c>
      <c r="U181" s="33">
        <v>0</v>
      </c>
      <c r="V181" s="45">
        <v>0</v>
      </c>
      <c r="W181" s="45">
        <v>0</v>
      </c>
      <c r="X181" s="52">
        <v>4</v>
      </c>
      <c r="Y181" s="52">
        <v>0</v>
      </c>
      <c r="Z181" s="52">
        <v>0</v>
      </c>
      <c r="AA181" s="45">
        <v>0</v>
      </c>
      <c r="AB181" s="33">
        <v>0</v>
      </c>
      <c r="AC181" s="52">
        <v>8</v>
      </c>
      <c r="AD181" s="144">
        <v>0</v>
      </c>
      <c r="AE181" s="52">
        <v>0</v>
      </c>
      <c r="AF181" s="52">
        <v>0</v>
      </c>
      <c r="AG181" s="52">
        <v>0</v>
      </c>
      <c r="AH181" s="52">
        <v>0</v>
      </c>
      <c r="AI181" s="52">
        <v>0</v>
      </c>
      <c r="AJ181" s="52">
        <v>0</v>
      </c>
      <c r="AK181" s="52">
        <v>0</v>
      </c>
      <c r="AL181" s="62">
        <v>0</v>
      </c>
      <c r="AM181" s="52"/>
      <c r="AN181" s="52"/>
      <c r="AO181" s="52"/>
    </row>
    <row r="182" spans="1:41" x14ac:dyDescent="0.2">
      <c r="A182" s="86" t="s">
        <v>91</v>
      </c>
      <c r="B182" s="127"/>
      <c r="C182" s="33" t="s">
        <v>73</v>
      </c>
      <c r="D182" s="128"/>
      <c r="E182" s="33" t="s">
        <v>73</v>
      </c>
      <c r="F182" s="33" t="s">
        <v>73</v>
      </c>
      <c r="G182" s="33" t="s">
        <v>73</v>
      </c>
      <c r="H182" s="33" t="s">
        <v>73</v>
      </c>
      <c r="I182" s="52">
        <v>5</v>
      </c>
      <c r="J182" s="33" t="s">
        <v>73</v>
      </c>
      <c r="K182" s="33" t="s">
        <v>73</v>
      </c>
      <c r="L182" s="33" t="s">
        <v>73</v>
      </c>
      <c r="M182" s="33">
        <v>0</v>
      </c>
      <c r="N182" s="33">
        <v>0</v>
      </c>
      <c r="O182" s="33">
        <v>0</v>
      </c>
      <c r="P182" s="33">
        <v>0</v>
      </c>
      <c r="Q182" s="128"/>
      <c r="R182" s="57">
        <v>0</v>
      </c>
      <c r="S182" s="45">
        <v>4</v>
      </c>
      <c r="T182" s="45">
        <v>0</v>
      </c>
      <c r="U182" s="33">
        <v>0</v>
      </c>
      <c r="V182" s="45">
        <v>0</v>
      </c>
      <c r="W182" s="45">
        <v>0</v>
      </c>
      <c r="X182" s="52">
        <v>3</v>
      </c>
      <c r="Y182" s="52">
        <v>0</v>
      </c>
      <c r="Z182" s="52">
        <v>0</v>
      </c>
      <c r="AA182" s="45">
        <v>0</v>
      </c>
      <c r="AB182" s="33">
        <v>6</v>
      </c>
      <c r="AC182" s="52">
        <v>7</v>
      </c>
      <c r="AD182" s="144">
        <v>0</v>
      </c>
      <c r="AE182" s="52">
        <v>0</v>
      </c>
      <c r="AF182" s="52">
        <v>0</v>
      </c>
      <c r="AG182" s="52">
        <v>0</v>
      </c>
      <c r="AH182" s="52">
        <v>0</v>
      </c>
      <c r="AI182" s="52">
        <v>0</v>
      </c>
      <c r="AJ182" s="52">
        <v>0</v>
      </c>
      <c r="AK182" s="52">
        <v>0</v>
      </c>
      <c r="AL182" s="62">
        <v>0</v>
      </c>
      <c r="AM182" s="52"/>
      <c r="AN182" s="52"/>
      <c r="AO182" s="52"/>
    </row>
    <row r="183" spans="1:41" x14ac:dyDescent="0.2">
      <c r="A183" s="86" t="s">
        <v>128</v>
      </c>
      <c r="B183" s="127"/>
      <c r="C183" s="33" t="s">
        <v>73</v>
      </c>
      <c r="D183" s="128"/>
      <c r="E183" s="33" t="s">
        <v>73</v>
      </c>
      <c r="F183" s="33" t="s">
        <v>73</v>
      </c>
      <c r="G183" s="33" t="s">
        <v>73</v>
      </c>
      <c r="H183" s="33" t="s">
        <v>73</v>
      </c>
      <c r="I183" s="145">
        <v>16</v>
      </c>
      <c r="J183" s="33" t="s">
        <v>73</v>
      </c>
      <c r="K183" s="33" t="s">
        <v>73</v>
      </c>
      <c r="L183" s="33" t="s">
        <v>73</v>
      </c>
      <c r="M183" s="33">
        <v>0</v>
      </c>
      <c r="N183" s="33">
        <v>0</v>
      </c>
      <c r="O183" s="33">
        <v>0</v>
      </c>
      <c r="P183" s="33">
        <v>0</v>
      </c>
      <c r="Q183" s="128"/>
      <c r="R183" s="57">
        <v>0</v>
      </c>
      <c r="S183" s="45">
        <v>0</v>
      </c>
      <c r="T183" s="45">
        <v>0</v>
      </c>
      <c r="U183" s="33">
        <v>0</v>
      </c>
      <c r="V183" s="45">
        <v>0</v>
      </c>
      <c r="W183" s="45">
        <v>0</v>
      </c>
      <c r="X183" s="52">
        <v>1</v>
      </c>
      <c r="Y183" s="52">
        <v>1</v>
      </c>
      <c r="Z183" s="52">
        <v>5</v>
      </c>
      <c r="AA183" s="45">
        <v>3</v>
      </c>
      <c r="AB183" s="33">
        <v>0</v>
      </c>
      <c r="AC183" s="52">
        <v>5</v>
      </c>
      <c r="AD183" s="144">
        <v>5</v>
      </c>
      <c r="AE183" s="52">
        <v>8</v>
      </c>
      <c r="AF183" s="52">
        <v>6</v>
      </c>
      <c r="AG183" s="52">
        <v>9</v>
      </c>
      <c r="AH183" s="52">
        <v>5</v>
      </c>
      <c r="AI183" s="52">
        <v>6</v>
      </c>
      <c r="AJ183" s="52">
        <v>5</v>
      </c>
      <c r="AK183" s="52">
        <v>6</v>
      </c>
      <c r="AL183" s="62">
        <v>6</v>
      </c>
      <c r="AM183" s="52"/>
      <c r="AN183" s="52"/>
      <c r="AO183" s="52"/>
    </row>
    <row r="184" spans="1:41" x14ac:dyDescent="0.2">
      <c r="A184" s="86" t="s">
        <v>94</v>
      </c>
      <c r="B184" s="127"/>
      <c r="C184" s="33" t="s">
        <v>73</v>
      </c>
      <c r="D184" s="128"/>
      <c r="E184" s="33" t="s">
        <v>73</v>
      </c>
      <c r="F184" s="33">
        <v>3</v>
      </c>
      <c r="G184" s="33">
        <v>6</v>
      </c>
      <c r="H184" s="33">
        <v>6</v>
      </c>
      <c r="I184" s="52">
        <v>11</v>
      </c>
      <c r="J184" s="33">
        <v>9</v>
      </c>
      <c r="K184" s="33">
        <v>10</v>
      </c>
      <c r="L184" s="33">
        <v>15</v>
      </c>
      <c r="M184" s="33">
        <v>1</v>
      </c>
      <c r="N184" s="33">
        <v>0</v>
      </c>
      <c r="O184" s="33">
        <v>5</v>
      </c>
      <c r="P184" s="33">
        <v>8</v>
      </c>
      <c r="Q184" s="128"/>
      <c r="R184" s="57">
        <v>8</v>
      </c>
      <c r="S184" s="45">
        <v>9</v>
      </c>
      <c r="T184" s="45">
        <v>10</v>
      </c>
      <c r="U184" s="33">
        <v>9</v>
      </c>
      <c r="V184" s="45">
        <v>19</v>
      </c>
      <c r="W184" s="45">
        <v>10</v>
      </c>
      <c r="X184" s="52">
        <v>8</v>
      </c>
      <c r="Y184" s="52">
        <v>10</v>
      </c>
      <c r="Z184" s="52">
        <v>8</v>
      </c>
      <c r="AA184" s="45">
        <v>8</v>
      </c>
      <c r="AB184" s="33">
        <v>18</v>
      </c>
      <c r="AC184" s="52">
        <v>7</v>
      </c>
      <c r="AD184" s="144">
        <v>49</v>
      </c>
      <c r="AE184" s="52">
        <v>30</v>
      </c>
      <c r="AF184" s="52">
        <v>37</v>
      </c>
      <c r="AG184" s="52">
        <v>29</v>
      </c>
      <c r="AH184" s="52">
        <v>39</v>
      </c>
      <c r="AI184" s="52">
        <v>25</v>
      </c>
      <c r="AJ184" s="52">
        <v>18</v>
      </c>
      <c r="AK184" s="52">
        <v>18</v>
      </c>
      <c r="AL184" s="62">
        <v>15</v>
      </c>
      <c r="AM184" s="52"/>
      <c r="AN184" s="52"/>
      <c r="AO184" s="52"/>
    </row>
    <row r="185" spans="1:41" x14ac:dyDescent="0.2">
      <c r="A185" s="86" t="s">
        <v>102</v>
      </c>
      <c r="B185" s="127"/>
      <c r="C185" s="33" t="s">
        <v>73</v>
      </c>
      <c r="D185" s="128"/>
      <c r="E185" s="33" t="s">
        <v>73</v>
      </c>
      <c r="F185" s="33" t="s">
        <v>73</v>
      </c>
      <c r="G185" s="33" t="s">
        <v>73</v>
      </c>
      <c r="H185" s="33" t="s">
        <v>73</v>
      </c>
      <c r="I185" s="52" t="s">
        <v>73</v>
      </c>
      <c r="J185" s="33" t="s">
        <v>73</v>
      </c>
      <c r="K185" s="33" t="s">
        <v>73</v>
      </c>
      <c r="L185" s="33">
        <v>1</v>
      </c>
      <c r="M185" s="33">
        <v>1</v>
      </c>
      <c r="N185" s="33">
        <v>0</v>
      </c>
      <c r="O185" s="33">
        <v>2</v>
      </c>
      <c r="P185" s="33">
        <v>1</v>
      </c>
      <c r="Q185" s="128"/>
      <c r="R185" s="57">
        <v>2</v>
      </c>
      <c r="S185" s="45">
        <v>7</v>
      </c>
      <c r="T185" s="45">
        <v>6</v>
      </c>
      <c r="U185" s="33">
        <v>4</v>
      </c>
      <c r="V185" s="45">
        <v>8</v>
      </c>
      <c r="W185" s="45">
        <v>3</v>
      </c>
      <c r="X185" s="52">
        <v>2</v>
      </c>
      <c r="Y185" s="52">
        <v>5</v>
      </c>
      <c r="Z185" s="52">
        <v>5</v>
      </c>
      <c r="AA185" s="45">
        <v>8</v>
      </c>
      <c r="AB185" s="33">
        <v>12</v>
      </c>
      <c r="AC185" s="52">
        <v>28</v>
      </c>
      <c r="AD185" s="144">
        <v>8</v>
      </c>
      <c r="AE185" s="52">
        <v>9</v>
      </c>
      <c r="AF185" s="52">
        <v>10</v>
      </c>
      <c r="AG185" s="52">
        <v>5</v>
      </c>
      <c r="AH185" s="52">
        <v>8</v>
      </c>
      <c r="AI185" s="52">
        <v>8</v>
      </c>
      <c r="AJ185" s="52">
        <v>10</v>
      </c>
      <c r="AK185" s="52">
        <v>10</v>
      </c>
      <c r="AL185" s="62">
        <v>10</v>
      </c>
      <c r="AM185" s="52"/>
      <c r="AN185" s="52"/>
      <c r="AO185" s="52"/>
    </row>
    <row r="186" spans="1:41" x14ac:dyDescent="0.25">
      <c r="A186" s="122" t="s">
        <v>13</v>
      </c>
      <c r="B186" s="146"/>
      <c r="C186" s="147">
        <f t="shared" ref="C186:P186" si="35">SUM(C170:C185)</f>
        <v>0</v>
      </c>
      <c r="D186" s="147">
        <f t="shared" si="35"/>
        <v>0</v>
      </c>
      <c r="E186" s="147">
        <f t="shared" si="35"/>
        <v>14</v>
      </c>
      <c r="F186" s="147">
        <f t="shared" si="35"/>
        <v>41</v>
      </c>
      <c r="G186" s="147">
        <f t="shared" si="35"/>
        <v>90</v>
      </c>
      <c r="H186" s="147">
        <f t="shared" si="35"/>
        <v>83</v>
      </c>
      <c r="I186" s="147">
        <f t="shared" si="35"/>
        <v>196</v>
      </c>
      <c r="J186" s="147">
        <f t="shared" si="35"/>
        <v>196</v>
      </c>
      <c r="K186" s="147">
        <f t="shared" si="35"/>
        <v>227</v>
      </c>
      <c r="L186" s="147">
        <f t="shared" si="35"/>
        <v>235</v>
      </c>
      <c r="M186" s="147">
        <f t="shared" si="35"/>
        <v>236</v>
      </c>
      <c r="N186" s="147">
        <f t="shared" si="35"/>
        <v>239</v>
      </c>
      <c r="O186" s="147">
        <f t="shared" si="35"/>
        <v>165</v>
      </c>
      <c r="P186" s="147">
        <f t="shared" si="35"/>
        <v>182</v>
      </c>
      <c r="Q186" s="79"/>
      <c r="R186" s="55">
        <f t="shared" ref="R186:AO186" si="36">SUM(R170:R185)</f>
        <v>223</v>
      </c>
      <c r="S186" s="55">
        <f t="shared" si="36"/>
        <v>209</v>
      </c>
      <c r="T186" s="55">
        <f t="shared" si="36"/>
        <v>250</v>
      </c>
      <c r="U186" s="55">
        <f t="shared" si="36"/>
        <v>245</v>
      </c>
      <c r="V186" s="55">
        <f t="shared" si="36"/>
        <v>245</v>
      </c>
      <c r="W186" s="55">
        <f t="shared" si="36"/>
        <v>248</v>
      </c>
      <c r="X186" s="55">
        <f t="shared" si="36"/>
        <v>229</v>
      </c>
      <c r="Y186" s="55">
        <f t="shared" si="36"/>
        <v>273</v>
      </c>
      <c r="Z186" s="55">
        <f t="shared" si="36"/>
        <v>260</v>
      </c>
      <c r="AA186" s="55">
        <f t="shared" si="36"/>
        <v>237</v>
      </c>
      <c r="AB186" s="55">
        <f t="shared" si="36"/>
        <v>222</v>
      </c>
      <c r="AC186" s="55">
        <f t="shared" si="36"/>
        <v>219</v>
      </c>
      <c r="AD186" s="55">
        <f t="shared" si="36"/>
        <v>236</v>
      </c>
      <c r="AE186" s="55">
        <f t="shared" si="36"/>
        <v>225</v>
      </c>
      <c r="AF186" s="55">
        <f t="shared" si="36"/>
        <v>224</v>
      </c>
      <c r="AG186" s="55">
        <f t="shared" si="36"/>
        <v>207</v>
      </c>
      <c r="AH186" s="55">
        <f t="shared" si="36"/>
        <v>231</v>
      </c>
      <c r="AI186" s="55">
        <f t="shared" si="36"/>
        <v>224</v>
      </c>
      <c r="AJ186" s="55">
        <f t="shared" si="36"/>
        <v>229</v>
      </c>
      <c r="AK186" s="55">
        <f t="shared" si="36"/>
        <v>232</v>
      </c>
      <c r="AL186" s="55">
        <f t="shared" si="36"/>
        <v>226</v>
      </c>
      <c r="AM186" s="55">
        <f t="shared" si="36"/>
        <v>0</v>
      </c>
      <c r="AN186" s="55">
        <f t="shared" si="36"/>
        <v>0</v>
      </c>
      <c r="AO186" s="55">
        <f t="shared" si="36"/>
        <v>0</v>
      </c>
    </row>
    <row r="187" spans="1:41" ht="6" customHeight="1" x14ac:dyDescent="0.25">
      <c r="A187" s="37"/>
      <c r="B187" s="38"/>
      <c r="C187" s="38"/>
      <c r="D187" s="38"/>
      <c r="E187" s="38"/>
      <c r="F187" s="38"/>
      <c r="G187" s="38"/>
      <c r="H187" s="39"/>
      <c r="I187" s="39"/>
      <c r="J187" s="38"/>
      <c r="K187" s="38"/>
      <c r="L187" s="38"/>
      <c r="M187" s="38"/>
      <c r="N187" s="38"/>
      <c r="O187" s="39"/>
      <c r="P187" s="38"/>
      <c r="Q187" s="38"/>
      <c r="R187" s="39"/>
      <c r="S187" s="39"/>
      <c r="T187" s="39"/>
      <c r="U187" s="38"/>
      <c r="V187" s="39"/>
      <c r="W187" s="39"/>
      <c r="X187" s="38"/>
      <c r="Y187" s="38"/>
      <c r="Z187" s="39"/>
      <c r="AA187" s="39"/>
      <c r="AB187" s="38"/>
      <c r="AC187" s="38"/>
      <c r="AD187" s="38"/>
      <c r="AE187" s="38"/>
      <c r="AF187" s="38"/>
      <c r="AG187" s="38"/>
      <c r="AH187" s="38"/>
      <c r="AI187" s="38"/>
      <c r="AJ187" s="39"/>
      <c r="AK187" s="38"/>
      <c r="AL187" s="38"/>
      <c r="AM187" s="38"/>
      <c r="AN187" s="38"/>
      <c r="AO187" s="38"/>
    </row>
    <row r="188" spans="1:41" x14ac:dyDescent="0.25">
      <c r="A188" s="125" t="s">
        <v>129</v>
      </c>
      <c r="B188" s="126"/>
      <c r="C188" s="31">
        <f>$C$10</f>
        <v>44531</v>
      </c>
      <c r="D188" s="126"/>
      <c r="E188" s="31" t="e">
        <f ca="1">$E$10</f>
        <v>#NAME?</v>
      </c>
      <c r="F188" s="31" t="e">
        <f ca="1">$F$10</f>
        <v>#NAME?</v>
      </c>
      <c r="G188" s="31" t="e">
        <f ca="1">$G$10</f>
        <v>#NAME?</v>
      </c>
      <c r="H188" s="31" t="e">
        <f ca="1">$H$10</f>
        <v>#NAME?</v>
      </c>
      <c r="I188" s="31" t="e">
        <f ca="1">$I$10</f>
        <v>#NAME?</v>
      </c>
      <c r="J188" s="31" t="e">
        <f ca="1">$J$10</f>
        <v>#NAME?</v>
      </c>
      <c r="K188" s="31" t="e">
        <f ca="1">$K$10</f>
        <v>#NAME?</v>
      </c>
      <c r="L188" s="31" t="e">
        <f ca="1">$L$10</f>
        <v>#NAME?</v>
      </c>
      <c r="M188" s="31" t="e">
        <f ca="1">$M$10</f>
        <v>#NAME?</v>
      </c>
      <c r="N188" s="31" t="e">
        <f ca="1">$N$10</f>
        <v>#NAME?</v>
      </c>
      <c r="O188" s="31" t="e">
        <f ca="1">$O$10</f>
        <v>#NAME?</v>
      </c>
      <c r="P188" s="31" t="e">
        <f ca="1">$P$10</f>
        <v>#NAME?</v>
      </c>
      <c r="Q188" s="126"/>
      <c r="R188" s="31" t="e">
        <f t="shared" ref="R188:AO188" ca="1" si="37">R10</f>
        <v>#NAME?</v>
      </c>
      <c r="S188" s="31" t="e">
        <f t="shared" ca="1" si="37"/>
        <v>#NAME?</v>
      </c>
      <c r="T188" s="31" t="e">
        <f t="shared" ca="1" si="37"/>
        <v>#NAME?</v>
      </c>
      <c r="U188" s="31" t="e">
        <f t="shared" ca="1" si="37"/>
        <v>#NAME?</v>
      </c>
      <c r="V188" s="31" t="e">
        <f t="shared" ca="1" si="37"/>
        <v>#NAME?</v>
      </c>
      <c r="W188" s="31" t="e">
        <f t="shared" ca="1" si="37"/>
        <v>#NAME?</v>
      </c>
      <c r="X188" s="31" t="e">
        <f t="shared" ca="1" si="37"/>
        <v>#NAME?</v>
      </c>
      <c r="Y188" s="31" t="e">
        <f t="shared" ca="1" si="37"/>
        <v>#NAME?</v>
      </c>
      <c r="Z188" s="31" t="e">
        <f t="shared" ca="1" si="37"/>
        <v>#NAME?</v>
      </c>
      <c r="AA188" s="31" t="e">
        <f t="shared" ca="1" si="37"/>
        <v>#NAME?</v>
      </c>
      <c r="AB188" s="31" t="e">
        <f t="shared" ca="1" si="37"/>
        <v>#NAME?</v>
      </c>
      <c r="AC188" s="31" t="e">
        <f t="shared" ca="1" si="37"/>
        <v>#NAME?</v>
      </c>
      <c r="AD188" s="31" t="e">
        <f t="shared" ca="1" si="37"/>
        <v>#NAME?</v>
      </c>
      <c r="AE188" s="31" t="e">
        <f t="shared" ca="1" si="37"/>
        <v>#NAME?</v>
      </c>
      <c r="AF188" s="31" t="e">
        <f t="shared" ca="1" si="37"/>
        <v>#NAME?</v>
      </c>
      <c r="AG188" s="31" t="e">
        <f t="shared" ca="1" si="37"/>
        <v>#NAME?</v>
      </c>
      <c r="AH188" s="31" t="e">
        <f t="shared" ca="1" si="37"/>
        <v>#NAME?</v>
      </c>
      <c r="AI188" s="31" t="e">
        <f t="shared" ca="1" si="37"/>
        <v>#NAME?</v>
      </c>
      <c r="AJ188" s="31" t="e">
        <f t="shared" ca="1" si="37"/>
        <v>#NAME?</v>
      </c>
      <c r="AK188" s="31" t="e">
        <f t="shared" ca="1" si="37"/>
        <v>#NAME?</v>
      </c>
      <c r="AL188" s="31" t="e">
        <f t="shared" ca="1" si="37"/>
        <v>#NAME?</v>
      </c>
      <c r="AM188" s="31" t="e">
        <f t="shared" ca="1" si="37"/>
        <v>#NAME?</v>
      </c>
      <c r="AN188" s="31" t="e">
        <f t="shared" ca="1" si="37"/>
        <v>#NAME?</v>
      </c>
      <c r="AO188" s="31" t="e">
        <f t="shared" ca="1" si="37"/>
        <v>#NAME?</v>
      </c>
    </row>
    <row r="189" spans="1:41" x14ac:dyDescent="0.2">
      <c r="A189" s="86" t="s">
        <v>130</v>
      </c>
      <c r="B189" s="127"/>
      <c r="C189" s="33">
        <v>16</v>
      </c>
      <c r="D189" s="128"/>
      <c r="E189" s="33">
        <v>24</v>
      </c>
      <c r="F189" s="33">
        <v>23</v>
      </c>
      <c r="G189" s="33">
        <v>35</v>
      </c>
      <c r="H189" s="33">
        <v>20</v>
      </c>
      <c r="I189" s="135">
        <v>20</v>
      </c>
      <c r="J189" s="33">
        <v>21</v>
      </c>
      <c r="K189" s="33">
        <v>17</v>
      </c>
      <c r="L189" s="33">
        <v>19</v>
      </c>
      <c r="M189" s="33">
        <v>23</v>
      </c>
      <c r="N189" s="33">
        <v>18</v>
      </c>
      <c r="O189" s="33">
        <v>16</v>
      </c>
      <c r="P189" s="33">
        <v>17</v>
      </c>
      <c r="Q189" s="128"/>
      <c r="R189" s="57">
        <v>15</v>
      </c>
      <c r="S189" s="45">
        <v>19</v>
      </c>
      <c r="T189" s="45">
        <v>33</v>
      </c>
      <c r="U189" s="61">
        <v>26</v>
      </c>
      <c r="V189" s="45">
        <v>30</v>
      </c>
      <c r="W189" s="45">
        <v>23</v>
      </c>
      <c r="X189" s="61">
        <v>17</v>
      </c>
      <c r="Y189" s="61">
        <v>27</v>
      </c>
      <c r="Z189" s="61">
        <v>18</v>
      </c>
      <c r="AA189" s="33">
        <v>25</v>
      </c>
      <c r="AB189" s="33">
        <v>24</v>
      </c>
      <c r="AC189" s="61">
        <v>24</v>
      </c>
      <c r="AD189" s="61">
        <v>25</v>
      </c>
      <c r="AE189" s="61">
        <v>23</v>
      </c>
      <c r="AF189" s="61">
        <v>32</v>
      </c>
      <c r="AG189" s="61">
        <v>19</v>
      </c>
      <c r="AH189" s="61">
        <v>36</v>
      </c>
      <c r="AI189" s="61">
        <v>32</v>
      </c>
      <c r="AJ189" s="61">
        <v>13</v>
      </c>
      <c r="AK189" s="61">
        <v>38</v>
      </c>
      <c r="AL189" s="66">
        <v>30</v>
      </c>
      <c r="AM189" s="61"/>
      <c r="AN189" s="61"/>
      <c r="AO189" s="61"/>
    </row>
    <row r="190" spans="1:41" x14ac:dyDescent="0.2">
      <c r="A190" s="86" t="s">
        <v>131</v>
      </c>
      <c r="B190" s="127"/>
      <c r="C190" s="33">
        <v>5</v>
      </c>
      <c r="D190" s="128"/>
      <c r="E190" s="33">
        <v>3</v>
      </c>
      <c r="F190" s="33">
        <v>3</v>
      </c>
      <c r="G190" s="33">
        <v>6</v>
      </c>
      <c r="H190" s="33">
        <v>5</v>
      </c>
      <c r="I190" s="49">
        <v>5</v>
      </c>
      <c r="J190" s="33">
        <v>4</v>
      </c>
      <c r="K190" s="33">
        <v>2</v>
      </c>
      <c r="L190" s="33">
        <v>2</v>
      </c>
      <c r="M190" s="33">
        <v>3</v>
      </c>
      <c r="N190" s="33">
        <v>3</v>
      </c>
      <c r="O190" s="33">
        <v>1</v>
      </c>
      <c r="P190" s="33">
        <v>4</v>
      </c>
      <c r="Q190" s="128"/>
      <c r="R190" s="57">
        <v>1</v>
      </c>
      <c r="S190" s="45">
        <v>2</v>
      </c>
      <c r="T190" s="45">
        <v>7</v>
      </c>
      <c r="U190" s="52">
        <v>4</v>
      </c>
      <c r="V190" s="45">
        <v>2</v>
      </c>
      <c r="W190" s="45">
        <v>1</v>
      </c>
      <c r="X190" s="52">
        <v>2</v>
      </c>
      <c r="Y190" s="52">
        <v>3</v>
      </c>
      <c r="Z190" s="52">
        <v>1</v>
      </c>
      <c r="AA190" s="33">
        <v>1</v>
      </c>
      <c r="AB190" s="33">
        <v>0</v>
      </c>
      <c r="AC190" s="52">
        <v>2</v>
      </c>
      <c r="AD190" s="52">
        <v>0</v>
      </c>
      <c r="AE190" s="52">
        <v>2</v>
      </c>
      <c r="AF190" s="52">
        <v>1</v>
      </c>
      <c r="AG190" s="52">
        <v>1</v>
      </c>
      <c r="AH190" s="52">
        <v>2</v>
      </c>
      <c r="AI190" s="52">
        <v>0</v>
      </c>
      <c r="AJ190" s="52">
        <v>2</v>
      </c>
      <c r="AK190" s="52">
        <v>1</v>
      </c>
      <c r="AL190" s="62">
        <v>2</v>
      </c>
      <c r="AM190" s="52"/>
      <c r="AN190" s="52"/>
      <c r="AO190" s="52"/>
    </row>
    <row r="191" spans="1:41" x14ac:dyDescent="0.2">
      <c r="A191" s="86" t="s">
        <v>132</v>
      </c>
      <c r="B191" s="127"/>
      <c r="C191" s="33">
        <v>32</v>
      </c>
      <c r="D191" s="128"/>
      <c r="E191" s="33">
        <v>61</v>
      </c>
      <c r="F191" s="33">
        <v>72</v>
      </c>
      <c r="G191" s="33">
        <v>107</v>
      </c>
      <c r="H191" s="33">
        <v>69</v>
      </c>
      <c r="I191" s="52">
        <v>64</v>
      </c>
      <c r="J191" s="33">
        <v>65</v>
      </c>
      <c r="K191" s="33">
        <v>46</v>
      </c>
      <c r="L191" s="33">
        <v>59</v>
      </c>
      <c r="M191" s="33">
        <v>67</v>
      </c>
      <c r="N191" s="33">
        <v>53</v>
      </c>
      <c r="O191" s="33">
        <v>65</v>
      </c>
      <c r="P191" s="33">
        <v>76</v>
      </c>
      <c r="Q191" s="128"/>
      <c r="R191" s="57">
        <v>74</v>
      </c>
      <c r="S191" s="45">
        <v>81</v>
      </c>
      <c r="T191" s="45">
        <v>116</v>
      </c>
      <c r="U191" s="52">
        <v>110</v>
      </c>
      <c r="V191" s="45">
        <v>134</v>
      </c>
      <c r="W191" s="45">
        <v>109</v>
      </c>
      <c r="X191" s="52">
        <v>91</v>
      </c>
      <c r="Y191" s="52">
        <v>111</v>
      </c>
      <c r="Z191" s="52">
        <v>93</v>
      </c>
      <c r="AA191" s="33">
        <v>103</v>
      </c>
      <c r="AB191" s="33">
        <v>96</v>
      </c>
      <c r="AC191" s="52">
        <v>121</v>
      </c>
      <c r="AD191" s="52">
        <v>108</v>
      </c>
      <c r="AE191" s="52">
        <v>109</v>
      </c>
      <c r="AF191" s="52">
        <v>115</v>
      </c>
      <c r="AG191" s="52">
        <v>89</v>
      </c>
      <c r="AH191" s="52">
        <v>114</v>
      </c>
      <c r="AI191" s="52">
        <v>123</v>
      </c>
      <c r="AJ191" s="52">
        <v>113</v>
      </c>
      <c r="AK191" s="52">
        <v>105</v>
      </c>
      <c r="AL191" s="62">
        <v>123</v>
      </c>
      <c r="AM191" s="52"/>
      <c r="AN191" s="52"/>
      <c r="AO191" s="52"/>
    </row>
    <row r="192" spans="1:41" x14ac:dyDescent="0.25">
      <c r="A192" s="122" t="s">
        <v>13</v>
      </c>
      <c r="B192" s="123"/>
      <c r="C192" s="55">
        <f>SUM(C189:C191)</f>
        <v>53</v>
      </c>
      <c r="D192" s="124"/>
      <c r="E192" s="55">
        <f t="shared" ref="E192:P192" si="38">SUM(E189:E191)</f>
        <v>88</v>
      </c>
      <c r="F192" s="55">
        <f t="shared" si="38"/>
        <v>98</v>
      </c>
      <c r="G192" s="55">
        <f t="shared" si="38"/>
        <v>148</v>
      </c>
      <c r="H192" s="55">
        <f t="shared" si="38"/>
        <v>94</v>
      </c>
      <c r="I192" s="55">
        <f t="shared" si="38"/>
        <v>89</v>
      </c>
      <c r="J192" s="55">
        <f t="shared" si="38"/>
        <v>90</v>
      </c>
      <c r="K192" s="55">
        <f t="shared" si="38"/>
        <v>65</v>
      </c>
      <c r="L192" s="55">
        <f t="shared" si="38"/>
        <v>80</v>
      </c>
      <c r="M192" s="55">
        <f t="shared" si="38"/>
        <v>93</v>
      </c>
      <c r="N192" s="55">
        <f t="shared" si="38"/>
        <v>74</v>
      </c>
      <c r="O192" s="55">
        <f t="shared" si="38"/>
        <v>82</v>
      </c>
      <c r="P192" s="55">
        <f t="shared" si="38"/>
        <v>97</v>
      </c>
      <c r="Q192" s="124"/>
      <c r="R192" s="55">
        <f t="shared" ref="R192:AO192" si="39">SUM(R189:R191)</f>
        <v>90</v>
      </c>
      <c r="S192" s="55">
        <f t="shared" si="39"/>
        <v>102</v>
      </c>
      <c r="T192" s="55">
        <f t="shared" si="39"/>
        <v>156</v>
      </c>
      <c r="U192" s="55">
        <f t="shared" si="39"/>
        <v>140</v>
      </c>
      <c r="V192" s="55">
        <f t="shared" si="39"/>
        <v>166</v>
      </c>
      <c r="W192" s="55">
        <f t="shared" si="39"/>
        <v>133</v>
      </c>
      <c r="X192" s="55">
        <f t="shared" si="39"/>
        <v>110</v>
      </c>
      <c r="Y192" s="55">
        <f t="shared" si="39"/>
        <v>141</v>
      </c>
      <c r="Z192" s="55">
        <f t="shared" si="39"/>
        <v>112</v>
      </c>
      <c r="AA192" s="55">
        <f t="shared" si="39"/>
        <v>129</v>
      </c>
      <c r="AB192" s="55">
        <f t="shared" si="39"/>
        <v>120</v>
      </c>
      <c r="AC192" s="55">
        <f t="shared" si="39"/>
        <v>147</v>
      </c>
      <c r="AD192" s="55">
        <f t="shared" si="39"/>
        <v>133</v>
      </c>
      <c r="AE192" s="55">
        <f t="shared" si="39"/>
        <v>134</v>
      </c>
      <c r="AF192" s="55">
        <f t="shared" si="39"/>
        <v>148</v>
      </c>
      <c r="AG192" s="55">
        <f t="shared" si="39"/>
        <v>109</v>
      </c>
      <c r="AH192" s="55">
        <f t="shared" si="39"/>
        <v>152</v>
      </c>
      <c r="AI192" s="55">
        <f t="shared" si="39"/>
        <v>155</v>
      </c>
      <c r="AJ192" s="55">
        <f t="shared" si="39"/>
        <v>128</v>
      </c>
      <c r="AK192" s="55">
        <f t="shared" si="39"/>
        <v>144</v>
      </c>
      <c r="AL192" s="55">
        <f t="shared" si="39"/>
        <v>155</v>
      </c>
      <c r="AM192" s="55">
        <f t="shared" si="39"/>
        <v>0</v>
      </c>
      <c r="AN192" s="55">
        <f t="shared" si="39"/>
        <v>0</v>
      </c>
      <c r="AO192" s="55">
        <f t="shared" si="39"/>
        <v>0</v>
      </c>
    </row>
    <row r="193" spans="1:41" s="148" customFormat="1" ht="6" customHeight="1" x14ac:dyDescent="0.25">
      <c r="D193" s="149"/>
      <c r="O193" s="150"/>
      <c r="Q193" s="149"/>
      <c r="R193" s="150"/>
      <c r="S193" s="150"/>
      <c r="T193" s="150"/>
      <c r="V193" s="150"/>
      <c r="W193" s="150"/>
      <c r="Z193" s="150"/>
      <c r="AA193" s="150"/>
      <c r="AJ193" s="150"/>
    </row>
    <row r="194" spans="1:41" x14ac:dyDescent="0.25">
      <c r="A194" s="125" t="s">
        <v>133</v>
      </c>
      <c r="B194" s="126"/>
      <c r="C194" s="31">
        <f>$C$10</f>
        <v>44531</v>
      </c>
      <c r="D194" s="126"/>
      <c r="E194" s="31" t="e">
        <f ca="1">$E$10</f>
        <v>#NAME?</v>
      </c>
      <c r="F194" s="31" t="e">
        <f ca="1">$F$10</f>
        <v>#NAME?</v>
      </c>
      <c r="G194" s="31" t="e">
        <f ca="1">$G$10</f>
        <v>#NAME?</v>
      </c>
      <c r="H194" s="31" t="e">
        <f ca="1">$H$10</f>
        <v>#NAME?</v>
      </c>
      <c r="I194" s="31" t="e">
        <f ca="1">$I$10</f>
        <v>#NAME?</v>
      </c>
      <c r="J194" s="31" t="e">
        <f ca="1">$J$10</f>
        <v>#NAME?</v>
      </c>
      <c r="K194" s="31" t="e">
        <f ca="1">$K$10</f>
        <v>#NAME?</v>
      </c>
      <c r="L194" s="31" t="e">
        <f ca="1">$L$10</f>
        <v>#NAME?</v>
      </c>
      <c r="M194" s="31" t="e">
        <f ca="1">$M$10</f>
        <v>#NAME?</v>
      </c>
      <c r="N194" s="31" t="e">
        <f ca="1">$N$10</f>
        <v>#NAME?</v>
      </c>
      <c r="O194" s="31" t="e">
        <f ca="1">$O$10</f>
        <v>#NAME?</v>
      </c>
      <c r="P194" s="31" t="e">
        <f ca="1">$P$10</f>
        <v>#NAME?</v>
      </c>
      <c r="Q194" s="126"/>
      <c r="R194" s="31" t="e">
        <f t="shared" ref="R194:AO194" ca="1" si="40">R10</f>
        <v>#NAME?</v>
      </c>
      <c r="S194" s="31" t="e">
        <f t="shared" ca="1" si="40"/>
        <v>#NAME?</v>
      </c>
      <c r="T194" s="31" t="e">
        <f t="shared" ca="1" si="40"/>
        <v>#NAME?</v>
      </c>
      <c r="U194" s="31" t="e">
        <f t="shared" ca="1" si="40"/>
        <v>#NAME?</v>
      </c>
      <c r="V194" s="31" t="e">
        <f t="shared" ca="1" si="40"/>
        <v>#NAME?</v>
      </c>
      <c r="W194" s="31" t="e">
        <f t="shared" ca="1" si="40"/>
        <v>#NAME?</v>
      </c>
      <c r="X194" s="31" t="e">
        <f t="shared" ca="1" si="40"/>
        <v>#NAME?</v>
      </c>
      <c r="Y194" s="31" t="e">
        <f t="shared" ca="1" si="40"/>
        <v>#NAME?</v>
      </c>
      <c r="Z194" s="31" t="e">
        <f t="shared" ca="1" si="40"/>
        <v>#NAME?</v>
      </c>
      <c r="AA194" s="31" t="e">
        <f t="shared" ca="1" si="40"/>
        <v>#NAME?</v>
      </c>
      <c r="AB194" s="31" t="e">
        <f t="shared" ca="1" si="40"/>
        <v>#NAME?</v>
      </c>
      <c r="AC194" s="31" t="e">
        <f t="shared" ca="1" si="40"/>
        <v>#NAME?</v>
      </c>
      <c r="AD194" s="31" t="e">
        <f t="shared" ca="1" si="40"/>
        <v>#NAME?</v>
      </c>
      <c r="AE194" s="31" t="e">
        <f t="shared" ca="1" si="40"/>
        <v>#NAME?</v>
      </c>
      <c r="AF194" s="31" t="e">
        <f t="shared" ca="1" si="40"/>
        <v>#NAME?</v>
      </c>
      <c r="AG194" s="31" t="e">
        <f t="shared" ca="1" si="40"/>
        <v>#NAME?</v>
      </c>
      <c r="AH194" s="31" t="e">
        <f t="shared" ca="1" si="40"/>
        <v>#NAME?</v>
      </c>
      <c r="AI194" s="31" t="e">
        <f t="shared" ca="1" si="40"/>
        <v>#NAME?</v>
      </c>
      <c r="AJ194" s="31" t="e">
        <f t="shared" ca="1" si="40"/>
        <v>#NAME?</v>
      </c>
      <c r="AK194" s="31" t="e">
        <f t="shared" ca="1" si="40"/>
        <v>#NAME?</v>
      </c>
      <c r="AL194" s="31" t="e">
        <f t="shared" ca="1" si="40"/>
        <v>#NAME?</v>
      </c>
      <c r="AM194" s="31" t="e">
        <f t="shared" ca="1" si="40"/>
        <v>#NAME?</v>
      </c>
      <c r="AN194" s="31" t="e">
        <f t="shared" ca="1" si="40"/>
        <v>#NAME?</v>
      </c>
      <c r="AO194" s="31" t="e">
        <f t="shared" ca="1" si="40"/>
        <v>#NAME?</v>
      </c>
    </row>
    <row r="195" spans="1:41" x14ac:dyDescent="0.25">
      <c r="A195" s="86" t="s">
        <v>130</v>
      </c>
      <c r="B195" s="127"/>
      <c r="C195" s="33">
        <v>0</v>
      </c>
      <c r="D195" s="128"/>
      <c r="E195" s="33">
        <v>2</v>
      </c>
      <c r="F195" s="33">
        <v>11</v>
      </c>
      <c r="G195" s="33">
        <v>4</v>
      </c>
      <c r="H195" s="33">
        <v>0</v>
      </c>
      <c r="I195" s="135">
        <v>0</v>
      </c>
      <c r="J195" s="33">
        <v>8</v>
      </c>
      <c r="K195" s="33">
        <v>17</v>
      </c>
      <c r="L195" s="33">
        <v>1</v>
      </c>
      <c r="M195" s="33">
        <v>0</v>
      </c>
      <c r="N195" s="33">
        <v>0</v>
      </c>
      <c r="O195" s="33">
        <v>0</v>
      </c>
      <c r="P195" s="33">
        <v>0</v>
      </c>
      <c r="Q195" s="128"/>
      <c r="R195" s="46">
        <v>0</v>
      </c>
      <c r="S195" s="45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  <c r="Z195" s="33">
        <v>0</v>
      </c>
      <c r="AA195" s="33">
        <v>0</v>
      </c>
      <c r="AB195" s="33">
        <v>0</v>
      </c>
      <c r="AC195" s="33">
        <v>0</v>
      </c>
      <c r="AD195" s="61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/>
      <c r="AN195" s="33"/>
      <c r="AO195" s="33"/>
    </row>
    <row r="196" spans="1:41" x14ac:dyDescent="0.25">
      <c r="A196" s="86" t="s">
        <v>131</v>
      </c>
      <c r="B196" s="127"/>
      <c r="C196" s="33">
        <v>0</v>
      </c>
      <c r="D196" s="128"/>
      <c r="E196" s="33">
        <v>0</v>
      </c>
      <c r="F196" s="33">
        <v>0</v>
      </c>
      <c r="G196" s="33">
        <v>0</v>
      </c>
      <c r="H196" s="33">
        <v>0</v>
      </c>
      <c r="I196" s="49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128"/>
      <c r="R196" s="46">
        <v>0</v>
      </c>
      <c r="S196" s="45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  <c r="Z196" s="33">
        <v>0</v>
      </c>
      <c r="AA196" s="33">
        <v>0</v>
      </c>
      <c r="AB196" s="33">
        <v>0</v>
      </c>
      <c r="AC196" s="33">
        <v>0</v>
      </c>
      <c r="AD196" s="52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/>
      <c r="AN196" s="33"/>
      <c r="AO196" s="33"/>
    </row>
    <row r="197" spans="1:41" x14ac:dyDescent="0.25">
      <c r="A197" s="86" t="s">
        <v>132</v>
      </c>
      <c r="B197" s="127"/>
      <c r="C197" s="33">
        <v>0</v>
      </c>
      <c r="D197" s="128"/>
      <c r="E197" s="33">
        <v>6</v>
      </c>
      <c r="F197" s="33">
        <v>63</v>
      </c>
      <c r="G197" s="33">
        <v>30</v>
      </c>
      <c r="H197" s="33">
        <v>0</v>
      </c>
      <c r="I197" s="52">
        <v>0</v>
      </c>
      <c r="J197" s="33">
        <v>37</v>
      </c>
      <c r="K197" s="33">
        <v>30</v>
      </c>
      <c r="L197" s="33">
        <v>8</v>
      </c>
      <c r="M197" s="33">
        <v>0</v>
      </c>
      <c r="N197" s="33">
        <v>0</v>
      </c>
      <c r="O197" s="33">
        <v>0</v>
      </c>
      <c r="P197" s="33">
        <v>0</v>
      </c>
      <c r="Q197" s="128"/>
      <c r="R197" s="46">
        <v>0</v>
      </c>
      <c r="S197" s="45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0</v>
      </c>
      <c r="AC197" s="33">
        <v>0</v>
      </c>
      <c r="AD197" s="52">
        <v>0</v>
      </c>
      <c r="AE197" s="33">
        <v>0</v>
      </c>
      <c r="AF197" s="33">
        <v>0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0</v>
      </c>
      <c r="AM197" s="33"/>
      <c r="AN197" s="33"/>
      <c r="AO197" s="33"/>
    </row>
    <row r="198" spans="1:41" x14ac:dyDescent="0.25">
      <c r="A198" s="122" t="s">
        <v>13</v>
      </c>
      <c r="B198" s="123"/>
      <c r="C198" s="55">
        <f>SUM(C195:C197)</f>
        <v>0</v>
      </c>
      <c r="D198" s="124"/>
      <c r="E198" s="55">
        <f t="shared" ref="E198:P198" si="41">SUM(E195:E197)</f>
        <v>8</v>
      </c>
      <c r="F198" s="55">
        <f t="shared" si="41"/>
        <v>74</v>
      </c>
      <c r="G198" s="55">
        <f t="shared" si="41"/>
        <v>34</v>
      </c>
      <c r="H198" s="55">
        <f t="shared" si="41"/>
        <v>0</v>
      </c>
      <c r="I198" s="55">
        <f t="shared" si="41"/>
        <v>0</v>
      </c>
      <c r="J198" s="55">
        <f t="shared" si="41"/>
        <v>45</v>
      </c>
      <c r="K198" s="55">
        <f t="shared" si="41"/>
        <v>47</v>
      </c>
      <c r="L198" s="55">
        <f t="shared" si="41"/>
        <v>9</v>
      </c>
      <c r="M198" s="55">
        <f t="shared" si="41"/>
        <v>0</v>
      </c>
      <c r="N198" s="55">
        <f t="shared" si="41"/>
        <v>0</v>
      </c>
      <c r="O198" s="55">
        <f t="shared" si="41"/>
        <v>0</v>
      </c>
      <c r="P198" s="55">
        <f t="shared" si="41"/>
        <v>0</v>
      </c>
      <c r="Q198" s="124"/>
      <c r="R198" s="55">
        <f t="shared" ref="R198:AO198" si="42">SUM(R195:R197)</f>
        <v>0</v>
      </c>
      <c r="S198" s="55">
        <f t="shared" si="42"/>
        <v>0</v>
      </c>
      <c r="T198" s="55">
        <f t="shared" si="42"/>
        <v>0</v>
      </c>
      <c r="U198" s="55">
        <f t="shared" si="42"/>
        <v>0</v>
      </c>
      <c r="V198" s="55">
        <f t="shared" si="42"/>
        <v>0</v>
      </c>
      <c r="W198" s="55">
        <f t="shared" si="42"/>
        <v>0</v>
      </c>
      <c r="X198" s="55">
        <f t="shared" si="42"/>
        <v>0</v>
      </c>
      <c r="Y198" s="55">
        <f t="shared" si="42"/>
        <v>0</v>
      </c>
      <c r="Z198" s="55">
        <f t="shared" si="42"/>
        <v>0</v>
      </c>
      <c r="AA198" s="55">
        <f t="shared" si="42"/>
        <v>0</v>
      </c>
      <c r="AB198" s="55">
        <f t="shared" si="42"/>
        <v>0</v>
      </c>
      <c r="AC198" s="55">
        <f t="shared" si="42"/>
        <v>0</v>
      </c>
      <c r="AD198" s="55">
        <f t="shared" si="42"/>
        <v>0</v>
      </c>
      <c r="AE198" s="55">
        <f t="shared" si="42"/>
        <v>0</v>
      </c>
      <c r="AF198" s="55">
        <f t="shared" si="42"/>
        <v>0</v>
      </c>
      <c r="AG198" s="55">
        <f t="shared" si="42"/>
        <v>0</v>
      </c>
      <c r="AH198" s="55">
        <f t="shared" si="42"/>
        <v>0</v>
      </c>
      <c r="AI198" s="55">
        <f t="shared" si="42"/>
        <v>0</v>
      </c>
      <c r="AJ198" s="55">
        <f t="shared" si="42"/>
        <v>0</v>
      </c>
      <c r="AK198" s="55">
        <f t="shared" si="42"/>
        <v>0</v>
      </c>
      <c r="AL198" s="55">
        <f t="shared" si="42"/>
        <v>0</v>
      </c>
      <c r="AM198" s="55">
        <f t="shared" si="42"/>
        <v>0</v>
      </c>
      <c r="AN198" s="55">
        <f t="shared" si="42"/>
        <v>0</v>
      </c>
      <c r="AO198" s="55">
        <f t="shared" si="42"/>
        <v>0</v>
      </c>
    </row>
    <row r="199" spans="1:41" s="148" customFormat="1" ht="6" customHeight="1" x14ac:dyDescent="0.25">
      <c r="D199" s="149"/>
      <c r="O199" s="150"/>
      <c r="Q199" s="149"/>
      <c r="R199" s="150"/>
      <c r="S199" s="150"/>
      <c r="T199" s="150"/>
      <c r="V199" s="150"/>
      <c r="W199" s="150"/>
      <c r="Z199" s="150"/>
      <c r="AA199" s="150"/>
      <c r="AJ199" s="150"/>
    </row>
    <row r="200" spans="1:41" x14ac:dyDescent="0.25">
      <c r="A200" s="125" t="s">
        <v>134</v>
      </c>
      <c r="B200" s="126"/>
      <c r="C200" s="31">
        <f>$C$10</f>
        <v>44531</v>
      </c>
      <c r="D200" s="126"/>
      <c r="E200" s="31" t="e">
        <f ca="1">$E$10</f>
        <v>#NAME?</v>
      </c>
      <c r="F200" s="31" t="e">
        <f ca="1">$F$10</f>
        <v>#NAME?</v>
      </c>
      <c r="G200" s="31" t="e">
        <f ca="1">$G$10</f>
        <v>#NAME?</v>
      </c>
      <c r="H200" s="31" t="e">
        <f ca="1">$H$10</f>
        <v>#NAME?</v>
      </c>
      <c r="I200" s="31" t="e">
        <f ca="1">$I$10</f>
        <v>#NAME?</v>
      </c>
      <c r="J200" s="31" t="e">
        <f ca="1">$J$10</f>
        <v>#NAME?</v>
      </c>
      <c r="K200" s="31" t="e">
        <f ca="1">$K$10</f>
        <v>#NAME?</v>
      </c>
      <c r="L200" s="31" t="e">
        <f ca="1">$L$10</f>
        <v>#NAME?</v>
      </c>
      <c r="M200" s="31" t="e">
        <f ca="1">$M$10</f>
        <v>#NAME?</v>
      </c>
      <c r="N200" s="31" t="e">
        <f ca="1">$N$10</f>
        <v>#NAME?</v>
      </c>
      <c r="O200" s="31" t="e">
        <f ca="1">$O$10</f>
        <v>#NAME?</v>
      </c>
      <c r="P200" s="31" t="e">
        <f ca="1">$P$10</f>
        <v>#NAME?</v>
      </c>
      <c r="Q200" s="126"/>
      <c r="R200" s="31" t="e">
        <f t="shared" ref="R200:AO200" ca="1" si="43">R10</f>
        <v>#NAME?</v>
      </c>
      <c r="S200" s="31" t="e">
        <f t="shared" ca="1" si="43"/>
        <v>#NAME?</v>
      </c>
      <c r="T200" s="31" t="e">
        <f t="shared" ca="1" si="43"/>
        <v>#NAME?</v>
      </c>
      <c r="U200" s="31" t="e">
        <f t="shared" ca="1" si="43"/>
        <v>#NAME?</v>
      </c>
      <c r="V200" s="31" t="e">
        <f t="shared" ca="1" si="43"/>
        <v>#NAME?</v>
      </c>
      <c r="W200" s="31" t="e">
        <f t="shared" ca="1" si="43"/>
        <v>#NAME?</v>
      </c>
      <c r="X200" s="31" t="e">
        <f t="shared" ca="1" si="43"/>
        <v>#NAME?</v>
      </c>
      <c r="Y200" s="31" t="e">
        <f t="shared" ca="1" si="43"/>
        <v>#NAME?</v>
      </c>
      <c r="Z200" s="31" t="e">
        <f t="shared" ca="1" si="43"/>
        <v>#NAME?</v>
      </c>
      <c r="AA200" s="31" t="e">
        <f t="shared" ca="1" si="43"/>
        <v>#NAME?</v>
      </c>
      <c r="AB200" s="31" t="e">
        <f t="shared" ca="1" si="43"/>
        <v>#NAME?</v>
      </c>
      <c r="AC200" s="31" t="e">
        <f t="shared" ca="1" si="43"/>
        <v>#NAME?</v>
      </c>
      <c r="AD200" s="31" t="e">
        <f t="shared" ca="1" si="43"/>
        <v>#NAME?</v>
      </c>
      <c r="AE200" s="31" t="e">
        <f t="shared" ca="1" si="43"/>
        <v>#NAME?</v>
      </c>
      <c r="AF200" s="31" t="e">
        <f t="shared" ca="1" si="43"/>
        <v>#NAME?</v>
      </c>
      <c r="AG200" s="31" t="e">
        <f t="shared" ca="1" si="43"/>
        <v>#NAME?</v>
      </c>
      <c r="AH200" s="31" t="e">
        <f t="shared" ca="1" si="43"/>
        <v>#NAME?</v>
      </c>
      <c r="AI200" s="31" t="e">
        <f t="shared" ca="1" si="43"/>
        <v>#NAME?</v>
      </c>
      <c r="AJ200" s="31" t="e">
        <f t="shared" ca="1" si="43"/>
        <v>#NAME?</v>
      </c>
      <c r="AK200" s="31" t="e">
        <f t="shared" ca="1" si="43"/>
        <v>#NAME?</v>
      </c>
      <c r="AL200" s="31" t="e">
        <f t="shared" ca="1" si="43"/>
        <v>#NAME?</v>
      </c>
      <c r="AM200" s="31" t="e">
        <f t="shared" ca="1" si="43"/>
        <v>#NAME?</v>
      </c>
      <c r="AN200" s="31" t="e">
        <f t="shared" ca="1" si="43"/>
        <v>#NAME?</v>
      </c>
      <c r="AO200" s="31" t="e">
        <f t="shared" ca="1" si="43"/>
        <v>#NAME?</v>
      </c>
    </row>
    <row r="201" spans="1:41" x14ac:dyDescent="0.2">
      <c r="A201" s="86" t="s">
        <v>130</v>
      </c>
      <c r="B201" s="127"/>
      <c r="C201" s="33">
        <v>0</v>
      </c>
      <c r="D201" s="128"/>
      <c r="E201" s="33">
        <v>0</v>
      </c>
      <c r="F201" s="33">
        <v>0</v>
      </c>
      <c r="G201" s="33">
        <v>0</v>
      </c>
      <c r="H201" s="33">
        <v>1</v>
      </c>
      <c r="I201" s="135">
        <v>5</v>
      </c>
      <c r="J201" s="33">
        <v>5</v>
      </c>
      <c r="K201" s="33">
        <v>3</v>
      </c>
      <c r="L201" s="33">
        <v>3</v>
      </c>
      <c r="M201" s="33">
        <v>4</v>
      </c>
      <c r="N201" s="33">
        <v>5</v>
      </c>
      <c r="O201" s="33">
        <v>3</v>
      </c>
      <c r="P201" s="33">
        <v>1</v>
      </c>
      <c r="Q201" s="128"/>
      <c r="R201" s="57">
        <v>1</v>
      </c>
      <c r="S201" s="45">
        <v>3</v>
      </c>
      <c r="T201" s="45">
        <v>5</v>
      </c>
      <c r="U201" s="61">
        <v>0</v>
      </c>
      <c r="V201" s="45">
        <v>6</v>
      </c>
      <c r="W201" s="45">
        <v>3</v>
      </c>
      <c r="X201" s="61">
        <v>2</v>
      </c>
      <c r="Y201" s="61">
        <v>2</v>
      </c>
      <c r="Z201" s="61">
        <v>1</v>
      </c>
      <c r="AA201" s="33">
        <v>4</v>
      </c>
      <c r="AB201" s="33">
        <v>3</v>
      </c>
      <c r="AC201" s="61">
        <v>7</v>
      </c>
      <c r="AD201" s="61">
        <v>5</v>
      </c>
      <c r="AE201" s="61">
        <v>4</v>
      </c>
      <c r="AF201" s="61">
        <v>2</v>
      </c>
      <c r="AG201" s="61">
        <v>5</v>
      </c>
      <c r="AH201" s="61">
        <v>2</v>
      </c>
      <c r="AI201" s="61">
        <v>4</v>
      </c>
      <c r="AJ201" s="61">
        <v>6</v>
      </c>
      <c r="AK201" s="61">
        <v>3</v>
      </c>
      <c r="AL201" s="66">
        <v>3</v>
      </c>
      <c r="AM201" s="61"/>
      <c r="AN201" s="61"/>
      <c r="AO201" s="61"/>
    </row>
    <row r="202" spans="1:41" x14ac:dyDescent="0.2">
      <c r="A202" s="86" t="s">
        <v>131</v>
      </c>
      <c r="B202" s="127"/>
      <c r="C202" s="33">
        <v>0</v>
      </c>
      <c r="D202" s="128"/>
      <c r="E202" s="33">
        <v>0</v>
      </c>
      <c r="F202" s="33">
        <v>0</v>
      </c>
      <c r="G202" s="33">
        <v>0</v>
      </c>
      <c r="H202" s="33">
        <v>4</v>
      </c>
      <c r="I202" s="49">
        <v>2</v>
      </c>
      <c r="J202" s="33">
        <v>1</v>
      </c>
      <c r="K202" s="33">
        <v>4</v>
      </c>
      <c r="L202" s="33">
        <v>1</v>
      </c>
      <c r="M202" s="33">
        <v>2</v>
      </c>
      <c r="N202" s="33">
        <v>2</v>
      </c>
      <c r="O202" s="33">
        <v>2</v>
      </c>
      <c r="P202" s="33">
        <v>1</v>
      </c>
      <c r="Q202" s="128"/>
      <c r="R202" s="57">
        <v>0</v>
      </c>
      <c r="S202" s="45">
        <v>1</v>
      </c>
      <c r="T202" s="45">
        <v>0</v>
      </c>
      <c r="U202" s="52">
        <v>0</v>
      </c>
      <c r="V202" s="45">
        <v>2</v>
      </c>
      <c r="W202" s="45">
        <v>1</v>
      </c>
      <c r="X202" s="52">
        <v>2</v>
      </c>
      <c r="Y202" s="52">
        <v>0</v>
      </c>
      <c r="Z202" s="52">
        <v>3</v>
      </c>
      <c r="AA202" s="33">
        <v>0</v>
      </c>
      <c r="AB202" s="33">
        <v>0</v>
      </c>
      <c r="AC202" s="52">
        <v>2</v>
      </c>
      <c r="AD202" s="52">
        <v>1</v>
      </c>
      <c r="AE202" s="52">
        <v>0</v>
      </c>
      <c r="AF202" s="52">
        <v>0</v>
      </c>
      <c r="AG202" s="52">
        <v>0</v>
      </c>
      <c r="AH202" s="52">
        <v>1</v>
      </c>
      <c r="AI202" s="52">
        <v>0</v>
      </c>
      <c r="AJ202" s="52">
        <v>1</v>
      </c>
      <c r="AK202" s="52">
        <v>1</v>
      </c>
      <c r="AL202" s="62">
        <v>0</v>
      </c>
      <c r="AM202" s="52"/>
      <c r="AN202" s="52"/>
      <c r="AO202" s="52"/>
    </row>
    <row r="203" spans="1:41" x14ac:dyDescent="0.2">
      <c r="A203" s="86" t="s">
        <v>132</v>
      </c>
      <c r="B203" s="127"/>
      <c r="C203" s="33">
        <v>0</v>
      </c>
      <c r="D203" s="128"/>
      <c r="E203" s="33">
        <v>0</v>
      </c>
      <c r="F203" s="33">
        <v>3</v>
      </c>
      <c r="G203" s="33">
        <v>15</v>
      </c>
      <c r="H203" s="33">
        <v>18</v>
      </c>
      <c r="I203" s="52">
        <v>30</v>
      </c>
      <c r="J203" s="33">
        <v>29</v>
      </c>
      <c r="K203" s="33">
        <v>26</v>
      </c>
      <c r="L203" s="33">
        <v>24</v>
      </c>
      <c r="M203" s="33">
        <v>6</v>
      </c>
      <c r="N203" s="33">
        <v>21</v>
      </c>
      <c r="O203" s="33">
        <v>15</v>
      </c>
      <c r="P203" s="33">
        <v>34</v>
      </c>
      <c r="Q203" s="128"/>
      <c r="R203" s="57">
        <v>34</v>
      </c>
      <c r="S203" s="45">
        <v>27</v>
      </c>
      <c r="T203" s="45">
        <v>19</v>
      </c>
      <c r="U203" s="52">
        <v>15</v>
      </c>
      <c r="V203" s="45">
        <v>13</v>
      </c>
      <c r="W203" s="45">
        <v>10</v>
      </c>
      <c r="X203" s="52">
        <v>25</v>
      </c>
      <c r="Y203" s="52">
        <v>6</v>
      </c>
      <c r="Z203" s="52">
        <v>12</v>
      </c>
      <c r="AA203" s="33">
        <v>28</v>
      </c>
      <c r="AB203" s="33">
        <v>34</v>
      </c>
      <c r="AC203" s="52">
        <v>16</v>
      </c>
      <c r="AD203" s="52">
        <v>30</v>
      </c>
      <c r="AE203" s="52">
        <v>19</v>
      </c>
      <c r="AF203" s="52">
        <v>25</v>
      </c>
      <c r="AG203" s="52">
        <v>24</v>
      </c>
      <c r="AH203" s="52">
        <v>11</v>
      </c>
      <c r="AI203" s="52">
        <v>12</v>
      </c>
      <c r="AJ203" s="52">
        <v>11</v>
      </c>
      <c r="AK203" s="52">
        <v>9</v>
      </c>
      <c r="AL203" s="62">
        <v>13</v>
      </c>
      <c r="AM203" s="52"/>
      <c r="AN203" s="52"/>
      <c r="AO203" s="52"/>
    </row>
    <row r="204" spans="1:41" x14ac:dyDescent="0.25">
      <c r="A204" s="122" t="s">
        <v>13</v>
      </c>
      <c r="B204" s="123"/>
      <c r="C204" s="55">
        <f t="shared" ref="C204:L204" si="44">SUM(C201:C203)</f>
        <v>0</v>
      </c>
      <c r="D204" s="151"/>
      <c r="E204" s="55">
        <f t="shared" si="44"/>
        <v>0</v>
      </c>
      <c r="F204" s="55">
        <f t="shared" si="44"/>
        <v>3</v>
      </c>
      <c r="G204" s="55">
        <f t="shared" si="44"/>
        <v>15</v>
      </c>
      <c r="H204" s="55">
        <f t="shared" si="44"/>
        <v>23</v>
      </c>
      <c r="I204" s="55">
        <f t="shared" si="44"/>
        <v>37</v>
      </c>
      <c r="J204" s="55">
        <f t="shared" si="44"/>
        <v>35</v>
      </c>
      <c r="K204" s="55">
        <f t="shared" si="44"/>
        <v>33</v>
      </c>
      <c r="L204" s="55">
        <f t="shared" si="44"/>
        <v>28</v>
      </c>
      <c r="M204" s="55">
        <f>SUM(M201:M203)</f>
        <v>12</v>
      </c>
      <c r="N204" s="55">
        <f>SUM(N201:N203)</f>
        <v>28</v>
      </c>
      <c r="O204" s="55">
        <f>SUM(O201:O203)</f>
        <v>20</v>
      </c>
      <c r="P204" s="55">
        <f t="shared" ref="P204:AO204" si="45">SUM(P201:P203)</f>
        <v>36</v>
      </c>
      <c r="Q204" s="151"/>
      <c r="R204" s="55">
        <f t="shared" si="45"/>
        <v>35</v>
      </c>
      <c r="S204" s="55">
        <f t="shared" si="45"/>
        <v>31</v>
      </c>
      <c r="T204" s="55">
        <f t="shared" si="45"/>
        <v>24</v>
      </c>
      <c r="U204" s="55">
        <f t="shared" si="45"/>
        <v>15</v>
      </c>
      <c r="V204" s="55">
        <f t="shared" si="45"/>
        <v>21</v>
      </c>
      <c r="W204" s="55">
        <f t="shared" si="45"/>
        <v>14</v>
      </c>
      <c r="X204" s="55">
        <f t="shared" si="45"/>
        <v>29</v>
      </c>
      <c r="Y204" s="55">
        <f t="shared" si="45"/>
        <v>8</v>
      </c>
      <c r="Z204" s="55">
        <f t="shared" si="45"/>
        <v>16</v>
      </c>
      <c r="AA204" s="55">
        <f t="shared" si="45"/>
        <v>32</v>
      </c>
      <c r="AB204" s="55">
        <f t="shared" si="45"/>
        <v>37</v>
      </c>
      <c r="AC204" s="55">
        <f t="shared" si="45"/>
        <v>25</v>
      </c>
      <c r="AD204" s="55">
        <f t="shared" si="45"/>
        <v>36</v>
      </c>
      <c r="AE204" s="55">
        <f t="shared" si="45"/>
        <v>23</v>
      </c>
      <c r="AF204" s="55">
        <f t="shared" si="45"/>
        <v>27</v>
      </c>
      <c r="AG204" s="55">
        <f t="shared" si="45"/>
        <v>29</v>
      </c>
      <c r="AH204" s="55">
        <f t="shared" si="45"/>
        <v>14</v>
      </c>
      <c r="AI204" s="55">
        <f t="shared" si="45"/>
        <v>16</v>
      </c>
      <c r="AJ204" s="55">
        <f t="shared" si="45"/>
        <v>18</v>
      </c>
      <c r="AK204" s="55">
        <f t="shared" si="45"/>
        <v>13</v>
      </c>
      <c r="AL204" s="55">
        <f t="shared" si="45"/>
        <v>16</v>
      </c>
      <c r="AM204" s="55">
        <f t="shared" si="45"/>
        <v>0</v>
      </c>
      <c r="AN204" s="55">
        <f t="shared" si="45"/>
        <v>0</v>
      </c>
      <c r="AO204" s="55">
        <f t="shared" si="45"/>
        <v>0</v>
      </c>
    </row>
    <row r="205" spans="1:41" s="148" customFormat="1" ht="8.25" customHeight="1" x14ac:dyDescent="0.25">
      <c r="D205" s="149"/>
      <c r="O205" s="150"/>
      <c r="Q205" s="149"/>
      <c r="R205" s="150"/>
      <c r="S205" s="150"/>
      <c r="T205" s="150"/>
      <c r="V205" s="150"/>
      <c r="W205" s="150"/>
      <c r="Z205" s="150"/>
      <c r="AA205" s="150"/>
      <c r="AJ205" s="150"/>
    </row>
    <row r="206" spans="1:41" x14ac:dyDescent="0.25">
      <c r="A206" s="152" t="s">
        <v>135</v>
      </c>
      <c r="B206" s="153"/>
      <c r="C206" s="9">
        <f>$C$10</f>
        <v>44531</v>
      </c>
      <c r="D206" s="8"/>
      <c r="E206" s="9" t="e">
        <f ca="1">$E$10</f>
        <v>#NAME?</v>
      </c>
      <c r="F206" s="9" t="e">
        <f ca="1">$F$10</f>
        <v>#NAME?</v>
      </c>
      <c r="G206" s="9" t="e">
        <f ca="1">$G$10</f>
        <v>#NAME?</v>
      </c>
      <c r="H206" s="9" t="e">
        <f ca="1">$H$10</f>
        <v>#NAME?</v>
      </c>
      <c r="I206" s="9" t="e">
        <f ca="1">$I$10</f>
        <v>#NAME?</v>
      </c>
      <c r="J206" s="9" t="e">
        <f ca="1">$J$10</f>
        <v>#NAME?</v>
      </c>
      <c r="K206" s="9" t="e">
        <f ca="1">$K$10</f>
        <v>#NAME?</v>
      </c>
      <c r="L206" s="9" t="e">
        <f ca="1">$L$10</f>
        <v>#NAME?</v>
      </c>
      <c r="M206" s="9" t="e">
        <f ca="1">$M$10</f>
        <v>#NAME?</v>
      </c>
      <c r="N206" s="9" t="e">
        <f ca="1">$N$10</f>
        <v>#NAME?</v>
      </c>
      <c r="O206" s="9" t="e">
        <f ca="1">$O$10</f>
        <v>#NAME?</v>
      </c>
      <c r="P206" s="154" t="e">
        <f ca="1">$P$10</f>
        <v>#NAME?</v>
      </c>
      <c r="Q206" s="153"/>
      <c r="R206" s="9" t="e">
        <f t="shared" ref="R206:AO206" ca="1" si="46">R10</f>
        <v>#NAME?</v>
      </c>
      <c r="S206" s="9" t="e">
        <f t="shared" ca="1" si="46"/>
        <v>#NAME?</v>
      </c>
      <c r="T206" s="73" t="e">
        <f t="shared" ca="1" si="46"/>
        <v>#NAME?</v>
      </c>
      <c r="U206" s="73" t="e">
        <f t="shared" ca="1" si="46"/>
        <v>#NAME?</v>
      </c>
      <c r="V206" s="73" t="e">
        <f t="shared" ca="1" si="46"/>
        <v>#NAME?</v>
      </c>
      <c r="W206" s="73" t="e">
        <f t="shared" ca="1" si="46"/>
        <v>#NAME?</v>
      </c>
      <c r="X206" s="73" t="e">
        <f t="shared" ca="1" si="46"/>
        <v>#NAME?</v>
      </c>
      <c r="Y206" s="73" t="e">
        <f t="shared" ca="1" si="46"/>
        <v>#NAME?</v>
      </c>
      <c r="Z206" s="73" t="e">
        <f t="shared" ca="1" si="46"/>
        <v>#NAME?</v>
      </c>
      <c r="AA206" s="73" t="e">
        <f t="shared" ca="1" si="46"/>
        <v>#NAME?</v>
      </c>
      <c r="AB206" s="73" t="e">
        <f t="shared" ca="1" si="46"/>
        <v>#NAME?</v>
      </c>
      <c r="AC206" s="73" t="e">
        <f t="shared" ca="1" si="46"/>
        <v>#NAME?</v>
      </c>
      <c r="AD206" s="73" t="e">
        <f t="shared" ca="1" si="46"/>
        <v>#NAME?</v>
      </c>
      <c r="AE206" s="73" t="e">
        <f t="shared" ca="1" si="46"/>
        <v>#NAME?</v>
      </c>
      <c r="AF206" s="73" t="e">
        <f t="shared" ca="1" si="46"/>
        <v>#NAME?</v>
      </c>
      <c r="AG206" s="73" t="e">
        <f t="shared" ca="1" si="46"/>
        <v>#NAME?</v>
      </c>
      <c r="AH206" s="73" t="e">
        <f t="shared" ca="1" si="46"/>
        <v>#NAME?</v>
      </c>
      <c r="AI206" s="73" t="e">
        <f t="shared" ca="1" si="46"/>
        <v>#NAME?</v>
      </c>
      <c r="AJ206" s="73" t="e">
        <f t="shared" ca="1" si="46"/>
        <v>#NAME?</v>
      </c>
      <c r="AK206" s="73" t="e">
        <f t="shared" ca="1" si="46"/>
        <v>#NAME?</v>
      </c>
      <c r="AL206" s="73" t="e">
        <f t="shared" ca="1" si="46"/>
        <v>#NAME?</v>
      </c>
      <c r="AM206" s="73" t="e">
        <f t="shared" ca="1" si="46"/>
        <v>#NAME?</v>
      </c>
      <c r="AN206" s="73" t="e">
        <f t="shared" ca="1" si="46"/>
        <v>#NAME?</v>
      </c>
      <c r="AO206" s="73" t="e">
        <f t="shared" ca="1" si="46"/>
        <v>#NAME?</v>
      </c>
    </row>
    <row r="207" spans="1:41" x14ac:dyDescent="0.25">
      <c r="A207" s="155" t="s">
        <v>130</v>
      </c>
      <c r="B207" s="156"/>
      <c r="C207" s="105">
        <v>0</v>
      </c>
      <c r="D207" s="157"/>
      <c r="E207" s="105">
        <v>0</v>
      </c>
      <c r="F207" s="105">
        <v>0</v>
      </c>
      <c r="G207" s="105">
        <v>0</v>
      </c>
      <c r="H207" s="105">
        <v>0</v>
      </c>
      <c r="I207" s="158">
        <v>0</v>
      </c>
      <c r="J207" s="105">
        <v>0</v>
      </c>
      <c r="K207" s="105">
        <v>0</v>
      </c>
      <c r="L207" s="105">
        <v>0</v>
      </c>
      <c r="M207" s="105">
        <v>0</v>
      </c>
      <c r="N207" s="105">
        <v>0</v>
      </c>
      <c r="O207" s="105">
        <v>0</v>
      </c>
      <c r="P207" s="159">
        <v>0</v>
      </c>
      <c r="Q207" s="103"/>
      <c r="R207" s="105">
        <v>0</v>
      </c>
      <c r="S207" s="160">
        <v>0</v>
      </c>
      <c r="T207" s="106">
        <v>0</v>
      </c>
      <c r="U207" s="106">
        <v>0</v>
      </c>
      <c r="V207" s="106">
        <v>0</v>
      </c>
      <c r="W207" s="106">
        <v>0</v>
      </c>
      <c r="X207" s="106">
        <v>0</v>
      </c>
      <c r="Y207" s="106">
        <v>0</v>
      </c>
      <c r="Z207" s="106">
        <v>0</v>
      </c>
      <c r="AA207" s="106">
        <v>0</v>
      </c>
      <c r="AB207" s="106">
        <v>0</v>
      </c>
      <c r="AC207" s="106">
        <v>0</v>
      </c>
      <c r="AD207" s="61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0</v>
      </c>
      <c r="AJ207" s="106">
        <v>0</v>
      </c>
      <c r="AK207" s="106">
        <v>0</v>
      </c>
      <c r="AL207" s="106">
        <v>0</v>
      </c>
      <c r="AM207" s="106"/>
      <c r="AN207" s="106"/>
      <c r="AO207" s="106"/>
    </row>
    <row r="208" spans="1:41" x14ac:dyDescent="0.25">
      <c r="A208" s="155" t="s">
        <v>131</v>
      </c>
      <c r="B208" s="156"/>
      <c r="C208" s="105">
        <v>0</v>
      </c>
      <c r="D208" s="157"/>
      <c r="E208" s="105">
        <v>0</v>
      </c>
      <c r="F208" s="105">
        <v>2</v>
      </c>
      <c r="G208" s="105">
        <v>1</v>
      </c>
      <c r="H208" s="105">
        <v>0</v>
      </c>
      <c r="I208" s="160">
        <v>0</v>
      </c>
      <c r="J208" s="105">
        <v>0</v>
      </c>
      <c r="K208" s="105">
        <v>0</v>
      </c>
      <c r="L208" s="105">
        <v>0</v>
      </c>
      <c r="M208" s="105">
        <v>0</v>
      </c>
      <c r="N208" s="105">
        <v>0</v>
      </c>
      <c r="O208" s="105">
        <v>0</v>
      </c>
      <c r="P208" s="159">
        <v>0</v>
      </c>
      <c r="Q208" s="103"/>
      <c r="R208" s="105">
        <v>0</v>
      </c>
      <c r="S208" s="160">
        <v>0</v>
      </c>
      <c r="T208" s="106">
        <v>0</v>
      </c>
      <c r="U208" s="106">
        <v>0</v>
      </c>
      <c r="V208" s="106">
        <v>0</v>
      </c>
      <c r="W208" s="106">
        <v>0</v>
      </c>
      <c r="X208" s="106">
        <v>0</v>
      </c>
      <c r="Y208" s="106">
        <v>0</v>
      </c>
      <c r="Z208" s="106">
        <v>0</v>
      </c>
      <c r="AA208" s="106">
        <v>0</v>
      </c>
      <c r="AB208" s="106">
        <v>0</v>
      </c>
      <c r="AC208" s="106">
        <v>0</v>
      </c>
      <c r="AD208" s="52">
        <v>0</v>
      </c>
      <c r="AE208" s="106">
        <v>0</v>
      </c>
      <c r="AF208" s="106">
        <v>0</v>
      </c>
      <c r="AG208" s="106">
        <v>0</v>
      </c>
      <c r="AH208" s="106">
        <v>0</v>
      </c>
      <c r="AI208" s="106">
        <v>0</v>
      </c>
      <c r="AJ208" s="106">
        <v>0</v>
      </c>
      <c r="AK208" s="106">
        <v>0</v>
      </c>
      <c r="AL208" s="106">
        <v>0</v>
      </c>
      <c r="AM208" s="106"/>
      <c r="AN208" s="106"/>
      <c r="AO208" s="106"/>
    </row>
    <row r="209" spans="1:41" x14ac:dyDescent="0.25">
      <c r="A209" s="155" t="s">
        <v>132</v>
      </c>
      <c r="B209" s="156"/>
      <c r="C209" s="105">
        <v>0</v>
      </c>
      <c r="D209" s="157"/>
      <c r="E209" s="105">
        <v>0</v>
      </c>
      <c r="F209" s="105">
        <v>5</v>
      </c>
      <c r="G209" s="105">
        <v>5</v>
      </c>
      <c r="H209" s="105">
        <v>0</v>
      </c>
      <c r="I209" s="161">
        <v>0</v>
      </c>
      <c r="J209" s="105">
        <v>0</v>
      </c>
      <c r="K209" s="105">
        <v>0</v>
      </c>
      <c r="L209" s="105">
        <v>0</v>
      </c>
      <c r="M209" s="105">
        <v>0</v>
      </c>
      <c r="N209" s="105">
        <v>0</v>
      </c>
      <c r="O209" s="105">
        <v>0</v>
      </c>
      <c r="P209" s="159">
        <v>0</v>
      </c>
      <c r="Q209" s="103"/>
      <c r="R209" s="105">
        <v>0</v>
      </c>
      <c r="S209" s="160">
        <v>0</v>
      </c>
      <c r="T209" s="106">
        <v>0</v>
      </c>
      <c r="U209" s="106">
        <v>0</v>
      </c>
      <c r="V209" s="106">
        <v>0</v>
      </c>
      <c r="W209" s="106">
        <v>0</v>
      </c>
      <c r="X209" s="106">
        <v>0</v>
      </c>
      <c r="Y209" s="106">
        <v>0</v>
      </c>
      <c r="Z209" s="106">
        <v>0</v>
      </c>
      <c r="AA209" s="106">
        <v>0</v>
      </c>
      <c r="AB209" s="106">
        <v>0</v>
      </c>
      <c r="AC209" s="106">
        <v>0</v>
      </c>
      <c r="AD209" s="52">
        <v>0</v>
      </c>
      <c r="AE209" s="106">
        <v>0</v>
      </c>
      <c r="AF209" s="106">
        <v>0</v>
      </c>
      <c r="AG209" s="106">
        <v>0</v>
      </c>
      <c r="AH209" s="106">
        <v>0</v>
      </c>
      <c r="AI209" s="106">
        <v>0</v>
      </c>
      <c r="AJ209" s="106">
        <v>0</v>
      </c>
      <c r="AK209" s="106">
        <v>0</v>
      </c>
      <c r="AL209" s="106">
        <v>0</v>
      </c>
      <c r="AM209" s="106"/>
      <c r="AN209" s="106"/>
      <c r="AO209" s="106"/>
    </row>
    <row r="210" spans="1:41" x14ac:dyDescent="0.25">
      <c r="A210" s="162" t="s">
        <v>13</v>
      </c>
      <c r="B210" s="163"/>
      <c r="C210" s="26">
        <f>SUM(C207:C209)</f>
        <v>0</v>
      </c>
      <c r="D210" s="164"/>
      <c r="E210" s="26">
        <f t="shared" ref="E210:L210" si="47">SUM(E207:E209)</f>
        <v>0</v>
      </c>
      <c r="F210" s="26">
        <f t="shared" si="47"/>
        <v>7</v>
      </c>
      <c r="G210" s="26">
        <f t="shared" si="47"/>
        <v>6</v>
      </c>
      <c r="H210" s="26">
        <f t="shared" si="47"/>
        <v>0</v>
      </c>
      <c r="I210" s="26">
        <f t="shared" si="47"/>
        <v>0</v>
      </c>
      <c r="J210" s="26">
        <f t="shared" si="47"/>
        <v>0</v>
      </c>
      <c r="K210" s="26">
        <f t="shared" si="47"/>
        <v>0</v>
      </c>
      <c r="L210" s="26">
        <f t="shared" si="47"/>
        <v>0</v>
      </c>
      <c r="M210" s="26">
        <f>SUM(M207:M209)</f>
        <v>0</v>
      </c>
      <c r="N210" s="26">
        <f>SUM(N207:N209)</f>
        <v>0</v>
      </c>
      <c r="O210" s="26">
        <f>SUM(O207:O209)</f>
        <v>0</v>
      </c>
      <c r="P210" s="165">
        <f t="shared" ref="P210:AO210" si="48">SUM(P207:P209)</f>
        <v>0</v>
      </c>
      <c r="Q210" s="166"/>
      <c r="R210" s="26">
        <f t="shared" si="48"/>
        <v>0</v>
      </c>
      <c r="S210" s="26">
        <f t="shared" si="48"/>
        <v>0</v>
      </c>
      <c r="T210" s="79">
        <f t="shared" si="48"/>
        <v>0</v>
      </c>
      <c r="U210" s="79">
        <f t="shared" si="48"/>
        <v>0</v>
      </c>
      <c r="V210" s="79">
        <f t="shared" si="48"/>
        <v>0</v>
      </c>
      <c r="W210" s="79">
        <f t="shared" si="48"/>
        <v>0</v>
      </c>
      <c r="X210" s="79">
        <f t="shared" si="48"/>
        <v>0</v>
      </c>
      <c r="Y210" s="79">
        <f t="shared" si="48"/>
        <v>0</v>
      </c>
      <c r="Z210" s="79">
        <f t="shared" si="48"/>
        <v>0</v>
      </c>
      <c r="AA210" s="79">
        <f t="shared" si="48"/>
        <v>0</v>
      </c>
      <c r="AB210" s="79">
        <f t="shared" si="48"/>
        <v>0</v>
      </c>
      <c r="AC210" s="79">
        <f t="shared" si="48"/>
        <v>0</v>
      </c>
      <c r="AD210" s="79">
        <f t="shared" si="48"/>
        <v>0</v>
      </c>
      <c r="AE210" s="79">
        <f t="shared" si="48"/>
        <v>0</v>
      </c>
      <c r="AF210" s="79">
        <f t="shared" si="48"/>
        <v>0</v>
      </c>
      <c r="AG210" s="79">
        <f t="shared" si="48"/>
        <v>0</v>
      </c>
      <c r="AH210" s="79">
        <f t="shared" si="48"/>
        <v>0</v>
      </c>
      <c r="AI210" s="79">
        <f t="shared" si="48"/>
        <v>0</v>
      </c>
      <c r="AJ210" s="79">
        <f t="shared" si="48"/>
        <v>0</v>
      </c>
      <c r="AK210" s="79">
        <f t="shared" si="48"/>
        <v>0</v>
      </c>
      <c r="AL210" s="79">
        <f t="shared" si="48"/>
        <v>0</v>
      </c>
      <c r="AM210" s="79">
        <f t="shared" si="48"/>
        <v>0</v>
      </c>
      <c r="AN210" s="79">
        <f t="shared" si="48"/>
        <v>0</v>
      </c>
      <c r="AO210" s="79">
        <f t="shared" si="48"/>
        <v>0</v>
      </c>
    </row>
    <row r="211" spans="1:41" x14ac:dyDescent="0.25">
      <c r="A211" s="167"/>
      <c r="B211" s="168"/>
      <c r="C211" s="168"/>
      <c r="D211" s="169"/>
      <c r="E211" s="168"/>
      <c r="F211" s="168"/>
      <c r="G211" s="168"/>
      <c r="H211" s="170"/>
      <c r="I211" s="170"/>
      <c r="J211" s="168"/>
      <c r="K211" s="168"/>
      <c r="L211" s="168"/>
      <c r="M211" s="168"/>
      <c r="N211" s="168"/>
      <c r="O211" s="170"/>
      <c r="P211" s="168"/>
      <c r="Q211" s="169"/>
      <c r="R211" s="170"/>
    </row>
    <row r="212" spans="1:41" x14ac:dyDescent="0.25">
      <c r="A212" s="281" t="s">
        <v>136</v>
      </c>
      <c r="B212" s="281"/>
      <c r="C212" s="281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  <c r="AA212" s="281"/>
      <c r="AB212" s="281"/>
      <c r="AC212" s="281"/>
      <c r="AD212" s="281"/>
      <c r="AE212" s="281"/>
      <c r="AF212" s="281"/>
      <c r="AG212" s="281"/>
      <c r="AH212" s="281"/>
      <c r="AI212" s="281"/>
      <c r="AJ212" s="281"/>
      <c r="AK212" s="281"/>
      <c r="AL212" s="281"/>
      <c r="AM212" s="281"/>
      <c r="AN212" s="281"/>
      <c r="AO212" s="281"/>
    </row>
    <row r="213" spans="1:41" x14ac:dyDescent="0.25">
      <c r="A213" s="281"/>
      <c r="B213" s="281"/>
      <c r="C213" s="281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  <c r="W213" s="281"/>
      <c r="X213" s="281"/>
      <c r="Y213" s="281"/>
      <c r="Z213" s="281"/>
      <c r="AA213" s="281"/>
      <c r="AB213" s="281"/>
      <c r="AC213" s="281"/>
      <c r="AD213" s="281"/>
      <c r="AE213" s="281"/>
      <c r="AF213" s="281"/>
      <c r="AG213" s="281"/>
      <c r="AH213" s="281"/>
      <c r="AI213" s="281"/>
      <c r="AJ213" s="281"/>
      <c r="AK213" s="281"/>
      <c r="AL213" s="281"/>
      <c r="AM213" s="281"/>
      <c r="AN213" s="281"/>
      <c r="AO213" s="281"/>
    </row>
    <row r="214" spans="1:41" x14ac:dyDescent="0.25">
      <c r="A214" s="281"/>
      <c r="B214" s="281"/>
      <c r="C214" s="281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281"/>
      <c r="Y214" s="281"/>
      <c r="Z214" s="281"/>
      <c r="AA214" s="281"/>
      <c r="AB214" s="281"/>
      <c r="AC214" s="281"/>
      <c r="AD214" s="281"/>
      <c r="AE214" s="281"/>
      <c r="AF214" s="281"/>
      <c r="AG214" s="281"/>
      <c r="AH214" s="281"/>
      <c r="AI214" s="281"/>
      <c r="AJ214" s="281"/>
      <c r="AK214" s="281"/>
      <c r="AL214" s="281"/>
      <c r="AM214" s="281"/>
      <c r="AN214" s="281"/>
      <c r="AO214" s="281"/>
    </row>
    <row r="215" spans="1:41" x14ac:dyDescent="0.25">
      <c r="A215" s="281"/>
      <c r="B215" s="281"/>
      <c r="C215" s="281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1"/>
      <c r="Y215" s="281"/>
      <c r="Z215" s="281"/>
      <c r="AA215" s="281"/>
      <c r="AB215" s="281"/>
      <c r="AC215" s="281"/>
      <c r="AD215" s="281"/>
      <c r="AE215" s="281"/>
      <c r="AF215" s="281"/>
      <c r="AG215" s="281"/>
      <c r="AH215" s="281"/>
      <c r="AI215" s="281"/>
      <c r="AJ215" s="281"/>
      <c r="AK215" s="281"/>
      <c r="AL215" s="281"/>
      <c r="AM215" s="281"/>
      <c r="AN215" s="281"/>
      <c r="AO215" s="281"/>
    </row>
    <row r="216" spans="1:41" x14ac:dyDescent="0.25">
      <c r="A216" s="281"/>
      <c r="B216" s="281"/>
      <c r="C216" s="281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1"/>
      <c r="AK216" s="281"/>
      <c r="AL216" s="281"/>
      <c r="AM216" s="281"/>
      <c r="AN216" s="281"/>
      <c r="AO216" s="281"/>
    </row>
    <row r="217" spans="1:41" x14ac:dyDescent="0.25">
      <c r="A217" s="281"/>
      <c r="B217" s="281"/>
      <c r="C217" s="281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  <c r="W217" s="281"/>
      <c r="X217" s="281"/>
      <c r="Y217" s="281"/>
      <c r="Z217" s="281"/>
      <c r="AA217" s="281"/>
      <c r="AB217" s="281"/>
      <c r="AC217" s="281"/>
      <c r="AD217" s="281"/>
      <c r="AE217" s="281"/>
      <c r="AF217" s="281"/>
      <c r="AG217" s="281"/>
      <c r="AH217" s="281"/>
      <c r="AI217" s="281"/>
      <c r="AJ217" s="281"/>
      <c r="AK217" s="281"/>
      <c r="AL217" s="281"/>
      <c r="AM217" s="281"/>
      <c r="AN217" s="281"/>
      <c r="AO217" s="281"/>
    </row>
    <row r="218" spans="1:41" x14ac:dyDescent="0.25">
      <c r="A218" s="281"/>
      <c r="B218" s="281"/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  <c r="W218" s="281"/>
      <c r="X218" s="281"/>
      <c r="Y218" s="281"/>
      <c r="Z218" s="281"/>
      <c r="AA218" s="281"/>
      <c r="AB218" s="281"/>
      <c r="AC218" s="281"/>
      <c r="AD218" s="281"/>
      <c r="AE218" s="281"/>
      <c r="AF218" s="281"/>
      <c r="AG218" s="281"/>
      <c r="AH218" s="281"/>
      <c r="AI218" s="281"/>
      <c r="AJ218" s="281"/>
      <c r="AK218" s="281"/>
      <c r="AL218" s="281"/>
      <c r="AM218" s="281"/>
      <c r="AN218" s="281"/>
      <c r="AO218" s="281"/>
    </row>
    <row r="219" spans="1:41" x14ac:dyDescent="0.25">
      <c r="A219" s="167"/>
      <c r="B219" s="168"/>
      <c r="C219" s="168"/>
      <c r="D219" s="169"/>
      <c r="E219" s="168"/>
      <c r="F219" s="168"/>
      <c r="G219" s="168"/>
      <c r="H219" s="170"/>
      <c r="I219" s="170"/>
      <c r="J219" s="168"/>
      <c r="K219" s="168"/>
      <c r="L219" s="168"/>
      <c r="M219" s="168"/>
      <c r="N219" s="168"/>
      <c r="O219" s="170"/>
      <c r="P219" s="168"/>
      <c r="Q219" s="169"/>
      <c r="R219" s="170"/>
    </row>
    <row r="220" spans="1:41" x14ac:dyDescent="0.25">
      <c r="A220" s="167"/>
      <c r="B220" s="168"/>
      <c r="C220" s="168"/>
      <c r="D220" s="169"/>
      <c r="E220" s="168"/>
      <c r="F220" s="168"/>
      <c r="G220" s="168"/>
      <c r="H220" s="170"/>
      <c r="I220" s="170"/>
      <c r="J220" s="168"/>
      <c r="K220" s="168"/>
      <c r="L220" s="168"/>
      <c r="M220" s="168"/>
      <c r="N220" s="168"/>
      <c r="O220" s="170"/>
      <c r="P220" s="168"/>
      <c r="Q220" s="169"/>
      <c r="R220" s="170"/>
    </row>
    <row r="221" spans="1:41" x14ac:dyDescent="0.25">
      <c r="A221" s="167"/>
      <c r="B221" s="168"/>
      <c r="C221" s="168"/>
      <c r="D221" s="169"/>
      <c r="E221" s="168"/>
      <c r="F221" s="168"/>
      <c r="G221" s="168"/>
      <c r="H221" s="170"/>
      <c r="I221" s="170"/>
      <c r="J221" s="168"/>
      <c r="K221" s="168"/>
      <c r="L221" s="168"/>
      <c r="M221" s="168"/>
      <c r="N221" s="168"/>
      <c r="O221" s="170"/>
      <c r="P221" s="168"/>
      <c r="Q221" s="169"/>
      <c r="R221" s="170"/>
    </row>
  </sheetData>
  <mergeCells count="6">
    <mergeCell ref="A212:AO218"/>
    <mergeCell ref="A1:AO6"/>
    <mergeCell ref="A7:AO7"/>
    <mergeCell ref="B8:AO8"/>
    <mergeCell ref="D79:D80"/>
    <mergeCell ref="Q79:Q80"/>
  </mergeCells>
  <conditionalFormatting sqref="A1 AP1:IV1048576 A7:A8 R9:AO10 A9:P24 Q9:Q79 R11:W18 AA11:AB18 R19:AO21 R22:AH22 AJ22:AO22 R23:AO24 A25:O27 R25:AC27 AF25:AF27 AJ25:AK27 AM25:AO27 A28:P30 R28:AO30 AA31:AB31 A31:O48 R31:T48 V31:X48 AA32:AA48 R49:AO51 A49:P79 R52:T69 V52:W69 AA52:AA69 R70:AO72 R73:AH73 AJ73:AO73 R74:AO78 R79:T80 V79:AC80 AE79:AF80 AH79:AO80 A80:C80 E80:P80 A81:P86 R81:AO86 Q81:Q134 A87:O87 R87:AD87 AF87 AJ87:AO87 A88:P89 R88:AO89 A90:O95 A96:P98 R96:AO98 A99:O100 R99:T100 V99:W100 AA99:AA100 AC99:AC100 AF99:AF100 AJ99:AK100 AM99:AO100 R101:AO103 A101:P104 R104:AH104 AJ104:AK106 AM104:AO106 V105:X106 Z105:AC106 AF105:AF106 R105:T134 A105:O137 AA107:AA134 V107:W137 AC116 AF116 AJ116:AK116 AM116:AO116 AC122:AC123 AF122:AF123 AJ122:AK123 AM122:AO123 Q135:T136 Y135:AA136 AC136 AF136:AF137 AJ136:AK137 AM136:AO137 R137:T137 Y137:AC137 Q137:Q141 A138:P140 R138:AO140 R141:T141 V141:AC142 AF141:AF142 AJ141:AK142 AM141:AO142 A141:O151 Q142:T142 AA143:AA147 V143:X150 R143:T151 Q143:Q185 Z148:AC150 AF148:AF151 AJ148:AK151 AM148:AO151 V151:AC151 R152:AO154 A152:P185 R155:T166 V155:W166 AA155:AA166 R167:AO169 AA170:AB170 R170:W185 AA171:AA174 AA175:AB185 A186:AC186 AD186:AO188 R187:AC188 A187:Q211 R189:T191 V189:W191 AA189:AB191 R192:AO194 R195:AC197 AE195:AO197 R198:AO200 R201:T203 V201:W203 AA201:AB203 R204:AO206 R207:AC209 AE207:AO209 R210:AO211 A212:A218 A219:AO65536">
    <cfRule type="cellIs" dxfId="7" priority="2" operator="equal">
      <formula>"N/A"</formula>
    </cfRule>
  </conditionalFormatting>
  <conditionalFormatting sqref="B8">
    <cfRule type="cellIs" dxfId="6" priority="1" operator="equal">
      <formula>"N/A"</formula>
    </cfRule>
  </conditionalFormatting>
  <printOptions horizontalCentered="1"/>
  <pageMargins left="0" right="0" top="0.39370078740157483" bottom="0.39370078740157483" header="0" footer="0"/>
  <pageSetup paperSize="9" scale="67" firstPageNumber="0" fitToHeight="4" orientation="portrait" horizontalDpi="300" verticalDpi="300" r:id="rId1"/>
  <headerFooter>
    <oddHeader>&amp;C&amp;"Times New Roman,Normal"&amp;12&amp;A</oddHeader>
    <oddFooter>&amp;RPágina &amp;P de &amp;N</oddFooter>
  </headerFooter>
  <rowBreaks count="2" manualBreakCount="2">
    <brk id="85" max="40" man="1"/>
    <brk id="153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BF7B-5830-4548-8055-BBCE8BCACB4B}">
  <sheetPr>
    <tabColor theme="5" tint="0.39997558519241921"/>
  </sheetPr>
  <dimension ref="A1:AN67"/>
  <sheetViews>
    <sheetView showGridLines="0" tabSelected="1" defaultGridColor="0" view="pageBreakPreview" colorId="0" zoomScaleNormal="100" zoomScaleSheetLayoutView="100" workbookViewId="0">
      <selection activeCell="A7" sqref="A7:AN7"/>
    </sheetView>
  </sheetViews>
  <sheetFormatPr defaultColWidth="8.7109375" defaultRowHeight="12.75" x14ac:dyDescent="0.2"/>
  <cols>
    <col min="1" max="1" width="76" style="171" customWidth="1"/>
    <col min="2" max="2" width="15.7109375" style="63" customWidth="1"/>
    <col min="3" max="14" width="8.7109375" style="63" hidden="1" customWidth="1"/>
    <col min="15" max="15" width="8" style="63" hidden="1" customWidth="1"/>
    <col min="16" max="16" width="15.7109375" style="172" hidden="1" customWidth="1"/>
    <col min="17" max="17" width="8" style="63" hidden="1" customWidth="1"/>
    <col min="18" max="18" width="8" style="172" hidden="1" customWidth="1"/>
    <col min="19" max="19" width="8" style="63" hidden="1" customWidth="1"/>
    <col min="20" max="20" width="8" style="172" hidden="1" customWidth="1"/>
    <col min="21" max="21" width="8.42578125" style="172" hidden="1" customWidth="1"/>
    <col min="22" max="22" width="20.7109375" style="172" hidden="1" customWidth="1"/>
    <col min="23" max="34" width="15.7109375" style="172" hidden="1" customWidth="1"/>
    <col min="35" max="35" width="15.7109375" style="63" hidden="1" customWidth="1"/>
    <col min="36" max="36" width="15.7109375" style="172" hidden="1" customWidth="1"/>
    <col min="37" max="37" width="15.7109375" style="172" customWidth="1"/>
    <col min="38" max="40" width="15.7109375" style="172" hidden="1" customWidth="1"/>
    <col min="41" max="16384" width="8.7109375" style="172"/>
  </cols>
  <sheetData>
    <row r="1" spans="1:40" x14ac:dyDescent="0.2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</row>
    <row r="2" spans="1:40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</row>
    <row r="3" spans="1:40" x14ac:dyDescent="0.2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</row>
    <row r="4" spans="1:40" x14ac:dyDescent="0.2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</row>
    <row r="5" spans="1:40" x14ac:dyDescent="0.2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</row>
    <row r="6" spans="1:40" x14ac:dyDescent="0.2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</row>
    <row r="7" spans="1:40" x14ac:dyDescent="0.2">
      <c r="A7" s="285" t="s">
        <v>0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</row>
    <row r="8" spans="1:40" x14ac:dyDescent="0.2">
      <c r="A8" s="173" t="s">
        <v>137</v>
      </c>
      <c r="B8" s="285" t="s">
        <v>2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</row>
    <row r="9" spans="1:40" x14ac:dyDescent="0.2">
      <c r="A9" s="174" t="s">
        <v>138</v>
      </c>
      <c r="B9" s="175" t="s">
        <v>4</v>
      </c>
      <c r="C9" s="176">
        <v>44531</v>
      </c>
      <c r="D9" s="176" t="e">
        <f t="shared" ref="D9:O9" ca="1" si="0">_xll.FIMMÊS(C9,0)+1</f>
        <v>#NAME?</v>
      </c>
      <c r="E9" s="176" t="e">
        <f t="shared" ca="1" si="0"/>
        <v>#NAME?</v>
      </c>
      <c r="F9" s="176" t="e">
        <f t="shared" ca="1" si="0"/>
        <v>#NAME?</v>
      </c>
      <c r="G9" s="176" t="e">
        <f t="shared" ca="1" si="0"/>
        <v>#NAME?</v>
      </c>
      <c r="H9" s="176" t="e">
        <f t="shared" ca="1" si="0"/>
        <v>#NAME?</v>
      </c>
      <c r="I9" s="176" t="e">
        <f t="shared" ca="1" si="0"/>
        <v>#NAME?</v>
      </c>
      <c r="J9" s="176" t="e">
        <f t="shared" ca="1" si="0"/>
        <v>#NAME?</v>
      </c>
      <c r="K9" s="176" t="e">
        <f t="shared" ca="1" si="0"/>
        <v>#NAME?</v>
      </c>
      <c r="L9" s="176" t="e">
        <f t="shared" ca="1" si="0"/>
        <v>#NAME?</v>
      </c>
      <c r="M9" s="176" t="e">
        <f t="shared" ca="1" si="0"/>
        <v>#NAME?</v>
      </c>
      <c r="N9" s="176" t="e">
        <f t="shared" ca="1" si="0"/>
        <v>#NAME?</v>
      </c>
      <c r="O9" s="176" t="e">
        <f t="shared" ca="1" si="0"/>
        <v>#NAME?</v>
      </c>
      <c r="P9" s="175" t="s">
        <v>4</v>
      </c>
      <c r="Q9" s="176" t="e">
        <f ca="1">_xll.FIMMÊS(O9,0)+1</f>
        <v>#NAME?</v>
      </c>
      <c r="R9" s="176" t="e">
        <f t="shared" ref="R9:AN9" ca="1" si="1">_xll.FIMMÊS(Q9,0)+1</f>
        <v>#NAME?</v>
      </c>
      <c r="S9" s="176" t="e">
        <f t="shared" ca="1" si="1"/>
        <v>#NAME?</v>
      </c>
      <c r="T9" s="176" t="e">
        <f t="shared" ca="1" si="1"/>
        <v>#NAME?</v>
      </c>
      <c r="U9" s="176" t="e">
        <f t="shared" ca="1" si="1"/>
        <v>#NAME?</v>
      </c>
      <c r="V9" s="176" t="e">
        <f t="shared" ca="1" si="1"/>
        <v>#NAME?</v>
      </c>
      <c r="W9" s="176" t="e">
        <f t="shared" ca="1" si="1"/>
        <v>#NAME?</v>
      </c>
      <c r="X9" s="176" t="e">
        <f t="shared" ca="1" si="1"/>
        <v>#NAME?</v>
      </c>
      <c r="Y9" s="176" t="e">
        <f t="shared" ca="1" si="1"/>
        <v>#NAME?</v>
      </c>
      <c r="Z9" s="176" t="e">
        <f t="shared" ca="1" si="1"/>
        <v>#NAME?</v>
      </c>
      <c r="AA9" s="176" t="e">
        <f t="shared" ca="1" si="1"/>
        <v>#NAME?</v>
      </c>
      <c r="AB9" s="176" t="e">
        <f t="shared" ca="1" si="1"/>
        <v>#NAME?</v>
      </c>
      <c r="AC9" s="176" t="e">
        <f t="shared" ca="1" si="1"/>
        <v>#NAME?</v>
      </c>
      <c r="AD9" s="176" t="e">
        <f t="shared" ca="1" si="1"/>
        <v>#NAME?</v>
      </c>
      <c r="AE9" s="176" t="e">
        <f t="shared" ca="1" si="1"/>
        <v>#NAME?</v>
      </c>
      <c r="AF9" s="176" t="e">
        <f t="shared" ca="1" si="1"/>
        <v>#NAME?</v>
      </c>
      <c r="AG9" s="176" t="e">
        <f t="shared" ca="1" si="1"/>
        <v>#NAME?</v>
      </c>
      <c r="AH9" s="176" t="e">
        <f t="shared" ca="1" si="1"/>
        <v>#NAME?</v>
      </c>
      <c r="AI9" s="176" t="e">
        <f t="shared" ca="1" si="1"/>
        <v>#NAME?</v>
      </c>
      <c r="AJ9" s="176" t="e">
        <f t="shared" ca="1" si="1"/>
        <v>#NAME?</v>
      </c>
      <c r="AK9" s="176" t="e">
        <f t="shared" ca="1" si="1"/>
        <v>#NAME?</v>
      </c>
      <c r="AL9" s="176" t="e">
        <f t="shared" ca="1" si="1"/>
        <v>#NAME?</v>
      </c>
      <c r="AM9" s="176" t="e">
        <f t="shared" ca="1" si="1"/>
        <v>#NAME?</v>
      </c>
      <c r="AN9" s="176" t="e">
        <f t="shared" ca="1" si="1"/>
        <v>#NAME?</v>
      </c>
    </row>
    <row r="10" spans="1:40" s="179" customFormat="1" x14ac:dyDescent="0.2">
      <c r="A10" s="177" t="s">
        <v>139</v>
      </c>
      <c r="B10" s="178" t="s">
        <v>140</v>
      </c>
      <c r="C10" s="178">
        <f t="shared" ref="C10:O10" si="2">IFERROR((C11/C12),0)</f>
        <v>0.52652329749103943</v>
      </c>
      <c r="D10" s="178">
        <f t="shared" si="2"/>
        <v>0.59312182126422863</v>
      </c>
      <c r="E10" s="178">
        <f t="shared" si="2"/>
        <v>0.60871256320497857</v>
      </c>
      <c r="F10" s="178">
        <f t="shared" si="2"/>
        <v>0.53489439853076215</v>
      </c>
      <c r="G10" s="178">
        <f t="shared" si="2"/>
        <v>0.63456561922365984</v>
      </c>
      <c r="H10" s="178">
        <f t="shared" si="2"/>
        <v>0.55623378605218987</v>
      </c>
      <c r="I10" s="178">
        <f t="shared" si="2"/>
        <v>0.61125925925925928</v>
      </c>
      <c r="J10" s="178">
        <f t="shared" si="2"/>
        <v>0.54104903078677313</v>
      </c>
      <c r="K10" s="178">
        <f t="shared" si="2"/>
        <v>0.52487760446316745</v>
      </c>
      <c r="L10" s="178">
        <f t="shared" si="2"/>
        <v>0.54289071680376033</v>
      </c>
      <c r="M10" s="178">
        <f t="shared" si="2"/>
        <v>0.51236749116607772</v>
      </c>
      <c r="N10" s="178">
        <f t="shared" si="2"/>
        <v>0.5700258397932817</v>
      </c>
      <c r="O10" s="178">
        <f t="shared" si="2"/>
        <v>0.66887039781146695</v>
      </c>
      <c r="P10" s="178" t="s">
        <v>140</v>
      </c>
      <c r="Q10" s="178">
        <f>IFERROR((Q11/Q12),0)</f>
        <v>0.70067954979825864</v>
      </c>
      <c r="R10" s="178">
        <f>IFERROR((R11/R12),0)</f>
        <v>0.83329126703685008</v>
      </c>
      <c r="S10" s="178">
        <f t="shared" ref="S10:AN10" si="3">IFERROR((S11/S12),0)</f>
        <v>0.85409780006839164</v>
      </c>
      <c r="T10" s="178">
        <f t="shared" si="3"/>
        <v>0.83934040047114256</v>
      </c>
      <c r="U10" s="178">
        <f t="shared" si="3"/>
        <v>0.84908241194574263</v>
      </c>
      <c r="V10" s="178">
        <f t="shared" si="3"/>
        <v>0.85292014302741359</v>
      </c>
      <c r="W10" s="178">
        <f t="shared" si="3"/>
        <v>0.87301949162202208</v>
      </c>
      <c r="X10" s="178">
        <f t="shared" si="3"/>
        <v>0.85797332725407505</v>
      </c>
      <c r="Y10" s="178">
        <f t="shared" si="3"/>
        <v>0.86925795053003529</v>
      </c>
      <c r="Z10" s="178">
        <f t="shared" si="3"/>
        <v>0.92305938675481591</v>
      </c>
      <c r="AA10" s="178">
        <f t="shared" si="3"/>
        <v>0.89929328621908122</v>
      </c>
      <c r="AB10" s="178">
        <f t="shared" si="3"/>
        <v>0.88532998974125154</v>
      </c>
      <c r="AC10" s="178">
        <f t="shared" si="3"/>
        <v>0.90425168129488198</v>
      </c>
      <c r="AD10" s="178">
        <f t="shared" si="3"/>
        <v>0.92287072011697335</v>
      </c>
      <c r="AE10" s="178">
        <f t="shared" si="3"/>
        <v>0.91439644363387662</v>
      </c>
      <c r="AF10" s="178">
        <f t="shared" si="3"/>
        <v>0.92720848056537097</v>
      </c>
      <c r="AG10" s="178">
        <f t="shared" si="3"/>
        <v>0.93685170409210072</v>
      </c>
      <c r="AH10" s="178">
        <f t="shared" si="3"/>
        <v>0.91613663133097767</v>
      </c>
      <c r="AI10" s="178">
        <f t="shared" si="3"/>
        <v>0.89992020973441245</v>
      </c>
      <c r="AJ10" s="178">
        <f t="shared" si="3"/>
        <v>0.9268209278468027</v>
      </c>
      <c r="AK10" s="178">
        <f t="shared" si="3"/>
        <v>0.93934040047114253</v>
      </c>
      <c r="AL10" s="178">
        <f t="shared" si="3"/>
        <v>0</v>
      </c>
      <c r="AM10" s="178">
        <f t="shared" si="3"/>
        <v>0</v>
      </c>
      <c r="AN10" s="178">
        <f t="shared" si="3"/>
        <v>0</v>
      </c>
    </row>
    <row r="11" spans="1:40" s="185" customFormat="1" x14ac:dyDescent="0.2">
      <c r="A11" s="180" t="s">
        <v>141</v>
      </c>
      <c r="B11" s="181"/>
      <c r="C11" s="13">
        <v>1469</v>
      </c>
      <c r="D11" s="13">
        <v>2449</v>
      </c>
      <c r="E11" s="13">
        <v>3130</v>
      </c>
      <c r="F11" s="13">
        <v>3495</v>
      </c>
      <c r="G11" s="13">
        <v>3433</v>
      </c>
      <c r="H11" s="182">
        <v>3645</v>
      </c>
      <c r="I11" s="13">
        <v>4126</v>
      </c>
      <c r="J11" s="13">
        <v>4745</v>
      </c>
      <c r="K11" s="13">
        <v>4610</v>
      </c>
      <c r="L11" s="13">
        <v>4620</v>
      </c>
      <c r="M11" s="13">
        <v>4495</v>
      </c>
      <c r="N11" s="13">
        <v>4412</v>
      </c>
      <c r="O11" s="183">
        <v>5868</v>
      </c>
      <c r="P11" s="181"/>
      <c r="Q11" s="78">
        <v>6599</v>
      </c>
      <c r="R11" s="183">
        <v>6603</v>
      </c>
      <c r="S11" s="78">
        <v>7493</v>
      </c>
      <c r="T11" s="183">
        <v>7126</v>
      </c>
      <c r="U11" s="183">
        <v>7449</v>
      </c>
      <c r="V11" s="183">
        <v>7156</v>
      </c>
      <c r="W11" s="183">
        <v>7659</v>
      </c>
      <c r="X11" s="183">
        <v>7527</v>
      </c>
      <c r="Y11" s="184">
        <v>7380</v>
      </c>
      <c r="Z11" s="183">
        <v>8098</v>
      </c>
      <c r="AA11" s="183">
        <v>7635</v>
      </c>
      <c r="AB11" s="183">
        <v>7767</v>
      </c>
      <c r="AC11" s="184">
        <v>7933</v>
      </c>
      <c r="AD11" s="183">
        <v>7574</v>
      </c>
      <c r="AE11" s="183">
        <v>8022</v>
      </c>
      <c r="AF11" s="184">
        <v>7872</v>
      </c>
      <c r="AG11" s="183">
        <v>8219</v>
      </c>
      <c r="AH11" s="184">
        <v>7778</v>
      </c>
      <c r="AI11" s="78">
        <v>7895</v>
      </c>
      <c r="AJ11" s="183">
        <v>8131</v>
      </c>
      <c r="AK11" s="184">
        <v>7975</v>
      </c>
      <c r="AL11" s="183"/>
      <c r="AM11" s="183"/>
      <c r="AN11" s="183"/>
    </row>
    <row r="12" spans="1:40" s="185" customFormat="1" x14ac:dyDescent="0.2">
      <c r="A12" s="180" t="s">
        <v>142</v>
      </c>
      <c r="B12" s="181"/>
      <c r="C12" s="13">
        <v>2790</v>
      </c>
      <c r="D12" s="13">
        <v>4129</v>
      </c>
      <c r="E12" s="13">
        <v>5142</v>
      </c>
      <c r="F12" s="13">
        <v>6534</v>
      </c>
      <c r="G12" s="13">
        <v>5410</v>
      </c>
      <c r="H12" s="182">
        <v>6553</v>
      </c>
      <c r="I12" s="13">
        <v>6750</v>
      </c>
      <c r="J12" s="13">
        <v>8770</v>
      </c>
      <c r="K12" s="13">
        <v>8783</v>
      </c>
      <c r="L12" s="13">
        <v>8510</v>
      </c>
      <c r="M12" s="13">
        <v>8773</v>
      </c>
      <c r="N12" s="13">
        <v>7740</v>
      </c>
      <c r="O12" s="183">
        <v>8773</v>
      </c>
      <c r="P12" s="181"/>
      <c r="Q12" s="186">
        <v>9418</v>
      </c>
      <c r="R12" s="183">
        <v>7924</v>
      </c>
      <c r="S12" s="186">
        <v>8773</v>
      </c>
      <c r="T12" s="183">
        <v>8490</v>
      </c>
      <c r="U12" s="183">
        <v>8773</v>
      </c>
      <c r="V12" s="183">
        <v>8390</v>
      </c>
      <c r="W12" s="183">
        <v>8773</v>
      </c>
      <c r="X12" s="183">
        <v>8773</v>
      </c>
      <c r="Y12" s="187">
        <v>8490</v>
      </c>
      <c r="Z12" s="183">
        <v>8773</v>
      </c>
      <c r="AA12" s="183">
        <v>8490</v>
      </c>
      <c r="AB12" s="183">
        <v>8773</v>
      </c>
      <c r="AC12" s="187">
        <v>8773</v>
      </c>
      <c r="AD12" s="183">
        <v>8207</v>
      </c>
      <c r="AE12" s="183">
        <v>8773</v>
      </c>
      <c r="AF12" s="187">
        <v>8490</v>
      </c>
      <c r="AG12" s="183">
        <v>8773</v>
      </c>
      <c r="AH12" s="187">
        <v>8490</v>
      </c>
      <c r="AI12" s="186">
        <v>8773</v>
      </c>
      <c r="AJ12" s="183">
        <v>8773</v>
      </c>
      <c r="AK12" s="187">
        <v>8490</v>
      </c>
      <c r="AL12" s="183"/>
      <c r="AM12" s="183"/>
      <c r="AN12" s="183"/>
    </row>
    <row r="13" spans="1:40" s="190" customFormat="1" x14ac:dyDescent="0.2">
      <c r="A13" s="188" t="s">
        <v>143</v>
      </c>
      <c r="B13" s="189" t="s">
        <v>144</v>
      </c>
      <c r="C13" s="189">
        <f t="shared" ref="C13:O13" si="4">IFERROR((C14/C15),0)</f>
        <v>9.6013071895424833</v>
      </c>
      <c r="D13" s="189">
        <f t="shared" si="4"/>
        <v>9.7182539682539684</v>
      </c>
      <c r="E13" s="189">
        <f t="shared" si="4"/>
        <v>9.3993993993993996</v>
      </c>
      <c r="F13" s="189">
        <f t="shared" si="4"/>
        <v>6.263440860215054</v>
      </c>
      <c r="G13" s="189">
        <f t="shared" si="4"/>
        <v>6.601923076923077</v>
      </c>
      <c r="H13" s="189">
        <f t="shared" si="4"/>
        <v>5.448430493273543</v>
      </c>
      <c r="I13" s="189">
        <f t="shared" si="4"/>
        <v>5.4218134034165573</v>
      </c>
      <c r="J13" s="189">
        <f t="shared" si="4"/>
        <v>6.0139416983523448</v>
      </c>
      <c r="K13" s="189">
        <f t="shared" si="4"/>
        <v>5.5077658303464752</v>
      </c>
      <c r="L13" s="189">
        <f t="shared" si="4"/>
        <v>5.5</v>
      </c>
      <c r="M13" s="189">
        <f t="shared" si="4"/>
        <v>5.6898734177215191</v>
      </c>
      <c r="N13" s="189">
        <f t="shared" si="4"/>
        <v>5.5496855345911946</v>
      </c>
      <c r="O13" s="189">
        <f t="shared" si="4"/>
        <v>5.9332659251769462</v>
      </c>
      <c r="P13" s="189" t="s">
        <v>144</v>
      </c>
      <c r="Q13" s="189">
        <f t="shared" ref="Q13:AN13" si="5">IFERROR((Q14/Q15),0)</f>
        <v>6.5014778325123155</v>
      </c>
      <c r="R13" s="189">
        <f t="shared" si="5"/>
        <v>6.2766159695817487</v>
      </c>
      <c r="S13" s="189">
        <f t="shared" si="5"/>
        <v>6.156943303204601</v>
      </c>
      <c r="T13" s="189">
        <f t="shared" si="5"/>
        <v>5.9136929460580916</v>
      </c>
      <c r="U13" s="189">
        <f t="shared" si="5"/>
        <v>6.2230576441102761</v>
      </c>
      <c r="V13" s="189">
        <f t="shared" si="5"/>
        <v>6.2497816593886464</v>
      </c>
      <c r="W13" s="189">
        <f t="shared" si="5"/>
        <v>6.3612956810631225</v>
      </c>
      <c r="X13" s="189">
        <f t="shared" si="5"/>
        <v>5.7811059907834101</v>
      </c>
      <c r="Y13" s="189">
        <f t="shared" si="5"/>
        <v>5.7253685027152832</v>
      </c>
      <c r="Z13" s="189">
        <f t="shared" si="5"/>
        <v>5.8723712835387962</v>
      </c>
      <c r="AA13" s="189">
        <f t="shared" si="5"/>
        <v>5.8416220351951029</v>
      </c>
      <c r="AB13" s="189">
        <f t="shared" si="5"/>
        <v>5.6323422770123281</v>
      </c>
      <c r="AC13" s="189">
        <f t="shared" si="5"/>
        <v>5.7071942446043167</v>
      </c>
      <c r="AD13" s="189">
        <f t="shared" si="5"/>
        <v>5.289106145251397</v>
      </c>
      <c r="AE13" s="189">
        <f t="shared" si="5"/>
        <v>5.7629310344827589</v>
      </c>
      <c r="AF13" s="189">
        <f t="shared" si="5"/>
        <v>5.8138847858197931</v>
      </c>
      <c r="AG13" s="189">
        <f t="shared" si="5"/>
        <v>5.8875358166189109</v>
      </c>
      <c r="AH13" s="189">
        <f t="shared" si="5"/>
        <v>6.1828298887122415</v>
      </c>
      <c r="AI13" s="189">
        <f t="shared" si="5"/>
        <v>5.9450301204819276</v>
      </c>
      <c r="AJ13" s="189">
        <f t="shared" si="5"/>
        <v>5.8792480115690529</v>
      </c>
      <c r="AK13" s="189">
        <f t="shared" si="5"/>
        <v>6.215900233826968</v>
      </c>
      <c r="AL13" s="189">
        <f t="shared" si="5"/>
        <v>0</v>
      </c>
      <c r="AM13" s="189">
        <f t="shared" si="5"/>
        <v>0</v>
      </c>
      <c r="AN13" s="189">
        <f t="shared" si="5"/>
        <v>0</v>
      </c>
    </row>
    <row r="14" spans="1:40" s="185" customFormat="1" x14ac:dyDescent="0.2">
      <c r="A14" s="180" t="s">
        <v>141</v>
      </c>
      <c r="B14" s="181"/>
      <c r="C14" s="13">
        <f t="shared" ref="C14:O14" si="6">C11</f>
        <v>1469</v>
      </c>
      <c r="D14" s="13">
        <f t="shared" si="6"/>
        <v>2449</v>
      </c>
      <c r="E14" s="13">
        <f t="shared" si="6"/>
        <v>3130</v>
      </c>
      <c r="F14" s="13">
        <f t="shared" si="6"/>
        <v>3495</v>
      </c>
      <c r="G14" s="13">
        <f t="shared" si="6"/>
        <v>3433</v>
      </c>
      <c r="H14" s="13">
        <f t="shared" si="6"/>
        <v>3645</v>
      </c>
      <c r="I14" s="13">
        <f t="shared" si="6"/>
        <v>4126</v>
      </c>
      <c r="J14" s="13">
        <f t="shared" si="6"/>
        <v>4745</v>
      </c>
      <c r="K14" s="13">
        <v>4610</v>
      </c>
      <c r="L14" s="13">
        <f t="shared" si="6"/>
        <v>4620</v>
      </c>
      <c r="M14" s="13">
        <f t="shared" si="6"/>
        <v>4495</v>
      </c>
      <c r="N14" s="13">
        <f t="shared" si="6"/>
        <v>4412</v>
      </c>
      <c r="O14" s="13">
        <f t="shared" si="6"/>
        <v>5868</v>
      </c>
      <c r="P14" s="181"/>
      <c r="Q14" s="13">
        <f t="shared" ref="Q14:AN14" si="7">Q11</f>
        <v>6599</v>
      </c>
      <c r="R14" s="13">
        <f t="shared" si="7"/>
        <v>6603</v>
      </c>
      <c r="S14" s="13">
        <f t="shared" si="7"/>
        <v>7493</v>
      </c>
      <c r="T14" s="13">
        <f t="shared" si="7"/>
        <v>7126</v>
      </c>
      <c r="U14" s="13">
        <f t="shared" si="7"/>
        <v>7449</v>
      </c>
      <c r="V14" s="13">
        <f t="shared" si="7"/>
        <v>7156</v>
      </c>
      <c r="W14" s="13">
        <f t="shared" si="7"/>
        <v>7659</v>
      </c>
      <c r="X14" s="13">
        <f t="shared" si="7"/>
        <v>7527</v>
      </c>
      <c r="Y14" s="13">
        <f t="shared" si="7"/>
        <v>7380</v>
      </c>
      <c r="Z14" s="13">
        <f t="shared" si="7"/>
        <v>8098</v>
      </c>
      <c r="AA14" s="13">
        <f t="shared" si="7"/>
        <v>7635</v>
      </c>
      <c r="AB14" s="13">
        <f t="shared" si="7"/>
        <v>7767</v>
      </c>
      <c r="AC14" s="13">
        <f t="shared" si="7"/>
        <v>7933</v>
      </c>
      <c r="AD14" s="13">
        <f t="shared" si="7"/>
        <v>7574</v>
      </c>
      <c r="AE14" s="13">
        <f t="shared" si="7"/>
        <v>8022</v>
      </c>
      <c r="AF14" s="13">
        <f t="shared" si="7"/>
        <v>7872</v>
      </c>
      <c r="AG14" s="13">
        <f t="shared" si="7"/>
        <v>8219</v>
      </c>
      <c r="AH14" s="13">
        <f t="shared" si="7"/>
        <v>7778</v>
      </c>
      <c r="AI14" s="13">
        <f t="shared" si="7"/>
        <v>7895</v>
      </c>
      <c r="AJ14" s="13">
        <f t="shared" si="7"/>
        <v>8131</v>
      </c>
      <c r="AK14" s="13">
        <f t="shared" si="7"/>
        <v>7975</v>
      </c>
      <c r="AL14" s="13">
        <f t="shared" si="7"/>
        <v>0</v>
      </c>
      <c r="AM14" s="13">
        <f t="shared" si="7"/>
        <v>0</v>
      </c>
      <c r="AN14" s="13">
        <f t="shared" si="7"/>
        <v>0</v>
      </c>
    </row>
    <row r="15" spans="1:40" s="185" customFormat="1" x14ac:dyDescent="0.2">
      <c r="A15" s="180" t="s">
        <v>145</v>
      </c>
      <c r="B15" s="181"/>
      <c r="C15" s="191">
        <v>153</v>
      </c>
      <c r="D15" s="191">
        <v>252</v>
      </c>
      <c r="E15" s="13">
        <v>333</v>
      </c>
      <c r="F15" s="13">
        <v>558</v>
      </c>
      <c r="G15" s="13">
        <v>520</v>
      </c>
      <c r="H15" s="182">
        <v>669</v>
      </c>
      <c r="I15" s="13">
        <v>761</v>
      </c>
      <c r="J15" s="13">
        <v>789</v>
      </c>
      <c r="K15" s="13">
        <f>Produção!L19</f>
        <v>837</v>
      </c>
      <c r="L15" s="13">
        <v>840</v>
      </c>
      <c r="M15" s="13">
        <v>790</v>
      </c>
      <c r="N15" s="13">
        <v>795</v>
      </c>
      <c r="O15" s="13">
        <v>989</v>
      </c>
      <c r="P15" s="181"/>
      <c r="Q15" s="13">
        <v>1015</v>
      </c>
      <c r="R15" s="13">
        <v>1052</v>
      </c>
      <c r="S15" s="13">
        <v>1217</v>
      </c>
      <c r="T15" s="13">
        <v>1205</v>
      </c>
      <c r="U15" s="13">
        <v>1197</v>
      </c>
      <c r="V15" s="13">
        <v>1145</v>
      </c>
      <c r="W15" s="13">
        <v>1204</v>
      </c>
      <c r="X15" s="13">
        <v>1302</v>
      </c>
      <c r="Y15" s="13">
        <v>1289</v>
      </c>
      <c r="Z15" s="13">
        <v>1379</v>
      </c>
      <c r="AA15" s="13">
        <v>1307</v>
      </c>
      <c r="AB15" s="13">
        <v>1379</v>
      </c>
      <c r="AC15" s="13">
        <v>1390</v>
      </c>
      <c r="AD15" s="13">
        <v>1432</v>
      </c>
      <c r="AE15" s="13">
        <v>1392</v>
      </c>
      <c r="AF15" s="13">
        <v>1354</v>
      </c>
      <c r="AG15" s="13">
        <v>1396</v>
      </c>
      <c r="AH15" s="13">
        <v>1258</v>
      </c>
      <c r="AI15" s="13">
        <v>1328</v>
      </c>
      <c r="AJ15" s="13">
        <v>1383</v>
      </c>
      <c r="AK15" s="13">
        <v>1283</v>
      </c>
      <c r="AL15" s="13"/>
      <c r="AM15" s="13"/>
      <c r="AN15" s="13"/>
    </row>
    <row r="16" spans="1:40" s="190" customFormat="1" x14ac:dyDescent="0.2">
      <c r="A16" s="188" t="s">
        <v>146</v>
      </c>
      <c r="B16" s="189" t="s">
        <v>147</v>
      </c>
      <c r="C16" s="189">
        <f t="shared" ref="C16:O16" si="8">IFERROR(((((1-C17)*C18)/C17)*24),0)</f>
        <v>207.21568627450978</v>
      </c>
      <c r="D16" s="189">
        <f t="shared" si="8"/>
        <v>160</v>
      </c>
      <c r="E16" s="189">
        <f t="shared" si="8"/>
        <v>145.00900900900905</v>
      </c>
      <c r="F16" s="189">
        <f t="shared" si="8"/>
        <v>130.70967741935485</v>
      </c>
      <c r="G16" s="189">
        <f t="shared" si="8"/>
        <v>91.246153846153874</v>
      </c>
      <c r="H16" s="189">
        <f t="shared" si="8"/>
        <v>104.32286995515696</v>
      </c>
      <c r="I16" s="189">
        <f t="shared" si="8"/>
        <v>82.754270696452039</v>
      </c>
      <c r="J16" s="189">
        <f t="shared" si="8"/>
        <v>122.43346007604559</v>
      </c>
      <c r="K16" s="189">
        <f t="shared" si="8"/>
        <v>119.65591397849462</v>
      </c>
      <c r="L16" s="189">
        <f t="shared" si="8"/>
        <v>111.14285714285714</v>
      </c>
      <c r="M16" s="189">
        <f t="shared" si="8"/>
        <v>129.96455696202531</v>
      </c>
      <c r="N16" s="189">
        <f t="shared" si="8"/>
        <v>100.46792452830186</v>
      </c>
      <c r="O16" s="189">
        <f t="shared" si="8"/>
        <v>70.495449949443895</v>
      </c>
      <c r="P16" s="189" t="s">
        <v>147</v>
      </c>
      <c r="Q16" s="189">
        <f t="shared" ref="Q16:AN16" si="9">IFERROR(((((1-Q17)*Q18)/Q17)*24),0)</f>
        <v>66.656157635467991</v>
      </c>
      <c r="R16" s="189">
        <f t="shared" si="9"/>
        <v>30.136882129277559</v>
      </c>
      <c r="S16" s="189">
        <f t="shared" si="9"/>
        <v>25.242399342645854</v>
      </c>
      <c r="T16" s="189">
        <f t="shared" si="9"/>
        <v>27.166804979253108</v>
      </c>
      <c r="U16" s="189">
        <f t="shared" si="9"/>
        <v>26.546365914786968</v>
      </c>
      <c r="V16" s="189">
        <f t="shared" si="9"/>
        <v>25.865502183406115</v>
      </c>
      <c r="W16" s="189">
        <f t="shared" si="9"/>
        <v>22.205980066445189</v>
      </c>
      <c r="X16" s="189">
        <f t="shared" si="9"/>
        <v>22.967741935483861</v>
      </c>
      <c r="Y16" s="189">
        <f t="shared" si="9"/>
        <v>20.667183863460053</v>
      </c>
      <c r="Z16" s="189">
        <f t="shared" si="9"/>
        <v>11.747643219724438</v>
      </c>
      <c r="AA16" s="189">
        <f t="shared" si="9"/>
        <v>15.700076511094117</v>
      </c>
      <c r="AB16" s="189">
        <f t="shared" si="9"/>
        <v>17.508339376359686</v>
      </c>
      <c r="AC16" s="189">
        <f t="shared" si="9"/>
        <v>14.503597122302164</v>
      </c>
      <c r="AD16" s="189">
        <f t="shared" si="9"/>
        <v>10.60893854748603</v>
      </c>
      <c r="AE16" s="189">
        <f t="shared" si="9"/>
        <v>12.948275862068975</v>
      </c>
      <c r="AF16" s="189">
        <f t="shared" si="9"/>
        <v>10.954209748892179</v>
      </c>
      <c r="AG16" s="189">
        <f t="shared" si="9"/>
        <v>9.5243553008596056</v>
      </c>
      <c r="AH16" s="189">
        <f t="shared" si="9"/>
        <v>13.583465818759928</v>
      </c>
      <c r="AI16" s="189">
        <f t="shared" si="9"/>
        <v>15.867469879518065</v>
      </c>
      <c r="AJ16" s="189">
        <f t="shared" si="9"/>
        <v>11.140997830802601</v>
      </c>
      <c r="AK16" s="189">
        <f t="shared" si="9"/>
        <v>9.6336710833982835</v>
      </c>
      <c r="AL16" s="189">
        <f t="shared" si="9"/>
        <v>0</v>
      </c>
      <c r="AM16" s="189">
        <f t="shared" si="9"/>
        <v>0</v>
      </c>
      <c r="AN16" s="189">
        <f t="shared" si="9"/>
        <v>0</v>
      </c>
    </row>
    <row r="17" spans="1:40" s="179" customFormat="1" x14ac:dyDescent="0.2">
      <c r="A17" s="192" t="s">
        <v>148</v>
      </c>
      <c r="B17" s="178"/>
      <c r="C17" s="193">
        <f t="shared" ref="C17:O17" si="10">C10</f>
        <v>0.52652329749103943</v>
      </c>
      <c r="D17" s="193">
        <f t="shared" si="10"/>
        <v>0.59312182126422863</v>
      </c>
      <c r="E17" s="193">
        <f t="shared" si="10"/>
        <v>0.60871256320497857</v>
      </c>
      <c r="F17" s="193">
        <f t="shared" si="10"/>
        <v>0.53489439853076215</v>
      </c>
      <c r="G17" s="193">
        <f t="shared" si="10"/>
        <v>0.63456561922365984</v>
      </c>
      <c r="H17" s="193">
        <f t="shared" si="10"/>
        <v>0.55623378605218987</v>
      </c>
      <c r="I17" s="193">
        <f t="shared" si="10"/>
        <v>0.61125925925925928</v>
      </c>
      <c r="J17" s="193">
        <f t="shared" si="10"/>
        <v>0.54104903078677313</v>
      </c>
      <c r="K17" s="193">
        <f t="shared" si="10"/>
        <v>0.52487760446316745</v>
      </c>
      <c r="L17" s="193">
        <f t="shared" si="10"/>
        <v>0.54289071680376033</v>
      </c>
      <c r="M17" s="193">
        <f t="shared" si="10"/>
        <v>0.51236749116607772</v>
      </c>
      <c r="N17" s="193">
        <f t="shared" si="10"/>
        <v>0.5700258397932817</v>
      </c>
      <c r="O17" s="193">
        <f t="shared" si="10"/>
        <v>0.66887039781146695</v>
      </c>
      <c r="P17" s="178"/>
      <c r="Q17" s="193">
        <f t="shared" ref="Q17:AN17" si="11">Q10</f>
        <v>0.70067954979825864</v>
      </c>
      <c r="R17" s="193">
        <f t="shared" si="11"/>
        <v>0.83329126703685008</v>
      </c>
      <c r="S17" s="193">
        <f t="shared" si="11"/>
        <v>0.85409780006839164</v>
      </c>
      <c r="T17" s="193">
        <f t="shared" si="11"/>
        <v>0.83934040047114256</v>
      </c>
      <c r="U17" s="193">
        <f t="shared" si="11"/>
        <v>0.84908241194574263</v>
      </c>
      <c r="V17" s="193">
        <f t="shared" si="11"/>
        <v>0.85292014302741359</v>
      </c>
      <c r="W17" s="193">
        <f t="shared" si="11"/>
        <v>0.87301949162202208</v>
      </c>
      <c r="X17" s="193">
        <f t="shared" si="11"/>
        <v>0.85797332725407505</v>
      </c>
      <c r="Y17" s="193">
        <f t="shared" si="11"/>
        <v>0.86925795053003529</v>
      </c>
      <c r="Z17" s="193">
        <f t="shared" si="11"/>
        <v>0.92305938675481591</v>
      </c>
      <c r="AA17" s="193">
        <f t="shared" si="11"/>
        <v>0.89929328621908122</v>
      </c>
      <c r="AB17" s="193">
        <f t="shared" si="11"/>
        <v>0.88532998974125154</v>
      </c>
      <c r="AC17" s="193">
        <f t="shared" si="11"/>
        <v>0.90425168129488198</v>
      </c>
      <c r="AD17" s="193">
        <f t="shared" si="11"/>
        <v>0.92287072011697335</v>
      </c>
      <c r="AE17" s="193">
        <f t="shared" si="11"/>
        <v>0.91439644363387662</v>
      </c>
      <c r="AF17" s="193">
        <f t="shared" si="11"/>
        <v>0.92720848056537097</v>
      </c>
      <c r="AG17" s="193">
        <f t="shared" si="11"/>
        <v>0.93685170409210072</v>
      </c>
      <c r="AH17" s="193">
        <f t="shared" si="11"/>
        <v>0.91613663133097767</v>
      </c>
      <c r="AI17" s="193">
        <f t="shared" si="11"/>
        <v>0.89992020973441245</v>
      </c>
      <c r="AJ17" s="193">
        <f t="shared" si="11"/>
        <v>0.9268209278468027</v>
      </c>
      <c r="AK17" s="193">
        <f>AK10</f>
        <v>0.93934040047114253</v>
      </c>
      <c r="AL17" s="193">
        <f t="shared" si="11"/>
        <v>0</v>
      </c>
      <c r="AM17" s="193">
        <f t="shared" si="11"/>
        <v>0</v>
      </c>
      <c r="AN17" s="193">
        <f t="shared" si="11"/>
        <v>0</v>
      </c>
    </row>
    <row r="18" spans="1:40" s="185" customFormat="1" x14ac:dyDescent="0.2">
      <c r="A18" s="180" t="s">
        <v>149</v>
      </c>
      <c r="B18" s="189"/>
      <c r="C18" s="13">
        <f t="shared" ref="C18:O18" si="12">C13</f>
        <v>9.6013071895424833</v>
      </c>
      <c r="D18" s="13">
        <f t="shared" si="12"/>
        <v>9.7182539682539684</v>
      </c>
      <c r="E18" s="13">
        <f t="shared" si="12"/>
        <v>9.3993993993993996</v>
      </c>
      <c r="F18" s="13">
        <f t="shared" si="12"/>
        <v>6.263440860215054</v>
      </c>
      <c r="G18" s="13">
        <f t="shared" si="12"/>
        <v>6.601923076923077</v>
      </c>
      <c r="H18" s="13">
        <f t="shared" si="12"/>
        <v>5.448430493273543</v>
      </c>
      <c r="I18" s="13">
        <f t="shared" si="12"/>
        <v>5.4218134034165573</v>
      </c>
      <c r="J18" s="13">
        <f t="shared" si="12"/>
        <v>6.0139416983523448</v>
      </c>
      <c r="K18" s="13">
        <f t="shared" si="12"/>
        <v>5.5077658303464752</v>
      </c>
      <c r="L18" s="13">
        <f t="shared" si="12"/>
        <v>5.5</v>
      </c>
      <c r="M18" s="13">
        <f t="shared" si="12"/>
        <v>5.6898734177215191</v>
      </c>
      <c r="N18" s="13">
        <f t="shared" si="12"/>
        <v>5.5496855345911946</v>
      </c>
      <c r="O18" s="13">
        <f t="shared" si="12"/>
        <v>5.9332659251769462</v>
      </c>
      <c r="P18" s="189"/>
      <c r="Q18" s="13">
        <f t="shared" ref="Q18:AN18" si="13">Q13</f>
        <v>6.5014778325123155</v>
      </c>
      <c r="R18" s="13">
        <f t="shared" si="13"/>
        <v>6.2766159695817487</v>
      </c>
      <c r="S18" s="13">
        <f t="shared" si="13"/>
        <v>6.156943303204601</v>
      </c>
      <c r="T18" s="13">
        <f t="shared" si="13"/>
        <v>5.9136929460580916</v>
      </c>
      <c r="U18" s="13">
        <f t="shared" si="13"/>
        <v>6.2230576441102761</v>
      </c>
      <c r="V18" s="13">
        <f t="shared" si="13"/>
        <v>6.2497816593886464</v>
      </c>
      <c r="W18" s="13">
        <f t="shared" si="13"/>
        <v>6.3612956810631225</v>
      </c>
      <c r="X18" s="13">
        <f t="shared" si="13"/>
        <v>5.7811059907834101</v>
      </c>
      <c r="Y18" s="13">
        <f t="shared" si="13"/>
        <v>5.7253685027152832</v>
      </c>
      <c r="Z18" s="13">
        <f t="shared" si="13"/>
        <v>5.8723712835387962</v>
      </c>
      <c r="AA18" s="13">
        <f t="shared" si="13"/>
        <v>5.8416220351951029</v>
      </c>
      <c r="AB18" s="13">
        <f t="shared" si="13"/>
        <v>5.6323422770123281</v>
      </c>
      <c r="AC18" s="13">
        <f t="shared" si="13"/>
        <v>5.7071942446043167</v>
      </c>
      <c r="AD18" s="13">
        <f t="shared" si="13"/>
        <v>5.289106145251397</v>
      </c>
      <c r="AE18" s="13">
        <f t="shared" si="13"/>
        <v>5.7629310344827589</v>
      </c>
      <c r="AF18" s="13">
        <f t="shared" si="13"/>
        <v>5.8138847858197931</v>
      </c>
      <c r="AG18" s="13">
        <f t="shared" si="13"/>
        <v>5.8875358166189109</v>
      </c>
      <c r="AH18" s="13">
        <f t="shared" si="13"/>
        <v>6.1828298887122415</v>
      </c>
      <c r="AI18" s="13">
        <f t="shared" si="13"/>
        <v>5.9450301204819276</v>
      </c>
      <c r="AJ18" s="13">
        <f t="shared" si="13"/>
        <v>5.8792480115690529</v>
      </c>
      <c r="AK18" s="13">
        <f>AK13</f>
        <v>6.215900233826968</v>
      </c>
      <c r="AL18" s="13">
        <f t="shared" si="13"/>
        <v>0</v>
      </c>
      <c r="AM18" s="13">
        <f t="shared" si="13"/>
        <v>0</v>
      </c>
      <c r="AN18" s="13">
        <f t="shared" si="13"/>
        <v>0</v>
      </c>
    </row>
    <row r="19" spans="1:40" s="194" customFormat="1" x14ac:dyDescent="0.2">
      <c r="A19" s="177" t="s">
        <v>150</v>
      </c>
      <c r="B19" s="178" t="s">
        <v>151</v>
      </c>
      <c r="C19" s="178">
        <f t="shared" ref="C19:O19" si="14">IFERROR((C20/C21),0)</f>
        <v>1.3215859030837005E-2</v>
      </c>
      <c r="D19" s="178">
        <f t="shared" si="14"/>
        <v>1.6778523489932886E-2</v>
      </c>
      <c r="E19" s="178">
        <f t="shared" si="14"/>
        <v>1.804123711340206E-2</v>
      </c>
      <c r="F19" s="178">
        <f t="shared" si="14"/>
        <v>3.8321167883211681E-2</v>
      </c>
      <c r="G19" s="178">
        <f t="shared" si="14"/>
        <v>3.888888888888889E-2</v>
      </c>
      <c r="H19" s="178">
        <f t="shared" si="14"/>
        <v>6.73352435530086E-2</v>
      </c>
      <c r="I19" s="178">
        <f t="shared" si="14"/>
        <v>5.8894230769230768E-2</v>
      </c>
      <c r="J19" s="178">
        <f t="shared" si="14"/>
        <v>5.8754406580493537E-2</v>
      </c>
      <c r="K19" s="178">
        <f t="shared" si="14"/>
        <v>2.4757804090419805E-2</v>
      </c>
      <c r="L19" s="178">
        <f t="shared" si="14"/>
        <v>3.640776699029126E-2</v>
      </c>
      <c r="M19" s="178">
        <f t="shared" si="14"/>
        <v>5.1995163240628778E-2</v>
      </c>
      <c r="N19" s="178">
        <f t="shared" si="14"/>
        <v>5.3040103492884863E-2</v>
      </c>
      <c r="O19" s="178">
        <f t="shared" si="14"/>
        <v>4.9098196392785572E-2</v>
      </c>
      <c r="P19" s="178" t="s">
        <v>151</v>
      </c>
      <c r="Q19" s="178">
        <f t="shared" ref="Q19:AN19" si="15">IFERROR((Q20/Q21),0)</f>
        <v>4.1729893778452203E-2</v>
      </c>
      <c r="R19" s="178">
        <f t="shared" si="15"/>
        <v>2.7386541471048513E-2</v>
      </c>
      <c r="S19" s="178">
        <f t="shared" si="15"/>
        <v>2.2361984626135568E-2</v>
      </c>
      <c r="T19" s="178">
        <f t="shared" si="15"/>
        <v>1.8571428571428572E-2</v>
      </c>
      <c r="U19" s="178">
        <f t="shared" si="15"/>
        <v>2.3616734143049933E-2</v>
      </c>
      <c r="V19" s="178">
        <f t="shared" si="15"/>
        <v>1.5718562874251496E-2</v>
      </c>
      <c r="W19" s="178">
        <f t="shared" si="15"/>
        <v>1.9553072625698324E-2</v>
      </c>
      <c r="X19" s="178">
        <f t="shared" si="15"/>
        <v>2.4E-2</v>
      </c>
      <c r="Y19" s="178">
        <f t="shared" si="15"/>
        <v>2.0090732339598186E-2</v>
      </c>
      <c r="Z19" s="178">
        <f t="shared" si="15"/>
        <v>2.7556644213104716E-2</v>
      </c>
      <c r="AA19" s="178">
        <f t="shared" si="15"/>
        <v>2.309782608695652E-2</v>
      </c>
      <c r="AB19" s="178">
        <f t="shared" si="15"/>
        <v>1.9290603609209707E-2</v>
      </c>
      <c r="AC19" s="178">
        <f t="shared" si="15"/>
        <v>2.3297491039426525E-2</v>
      </c>
      <c r="AD19" s="178">
        <f t="shared" si="15"/>
        <v>2.4477611940298509E-2</v>
      </c>
      <c r="AE19" s="178">
        <f t="shared" si="15"/>
        <v>2.3355869698832205E-2</v>
      </c>
      <c r="AF19" s="178">
        <f t="shared" si="15"/>
        <v>3.9154754505904291E-2</v>
      </c>
      <c r="AG19" s="178">
        <f t="shared" si="15"/>
        <v>2.20125786163522E-2</v>
      </c>
      <c r="AH19" s="178">
        <f t="shared" si="15"/>
        <v>1.753202966958867E-2</v>
      </c>
      <c r="AI19" s="178">
        <f t="shared" si="15"/>
        <v>2.1208226221079693E-2</v>
      </c>
      <c r="AJ19" s="178">
        <f t="shared" si="15"/>
        <v>1.7945544554455444E-2</v>
      </c>
      <c r="AK19" s="178">
        <f t="shared" si="15"/>
        <v>2.0671834625322998E-2</v>
      </c>
      <c r="AL19" s="178">
        <f t="shared" si="15"/>
        <v>0</v>
      </c>
      <c r="AM19" s="178">
        <f t="shared" si="15"/>
        <v>0</v>
      </c>
      <c r="AN19" s="178">
        <f t="shared" si="15"/>
        <v>0</v>
      </c>
    </row>
    <row r="20" spans="1:40" s="185" customFormat="1" x14ac:dyDescent="0.2">
      <c r="A20" s="180" t="s">
        <v>152</v>
      </c>
      <c r="B20" s="189"/>
      <c r="C20" s="13">
        <v>3</v>
      </c>
      <c r="D20" s="13">
        <v>5</v>
      </c>
      <c r="E20" s="13">
        <v>7</v>
      </c>
      <c r="F20" s="13">
        <v>21</v>
      </c>
      <c r="G20" s="13">
        <v>21</v>
      </c>
      <c r="H20" s="182">
        <v>47</v>
      </c>
      <c r="I20" s="13">
        <v>49</v>
      </c>
      <c r="J20" s="13">
        <v>50</v>
      </c>
      <c r="K20" s="13">
        <v>23</v>
      </c>
      <c r="L20" s="13">
        <v>30</v>
      </c>
      <c r="M20" s="13">
        <v>43</v>
      </c>
      <c r="N20" s="13">
        <v>41</v>
      </c>
      <c r="O20" s="13">
        <v>49</v>
      </c>
      <c r="P20" s="189"/>
      <c r="Q20" s="13">
        <v>55</v>
      </c>
      <c r="R20" s="13">
        <v>35</v>
      </c>
      <c r="S20" s="13">
        <v>32</v>
      </c>
      <c r="T20" s="13">
        <v>26</v>
      </c>
      <c r="U20" s="13">
        <v>35</v>
      </c>
      <c r="V20" s="13">
        <v>21</v>
      </c>
      <c r="W20" s="13">
        <v>28</v>
      </c>
      <c r="X20" s="13">
        <v>36</v>
      </c>
      <c r="Y20" s="13">
        <v>31</v>
      </c>
      <c r="Z20" s="13">
        <v>45</v>
      </c>
      <c r="AA20" s="13">
        <v>34</v>
      </c>
      <c r="AB20" s="13">
        <v>31</v>
      </c>
      <c r="AC20" s="13">
        <v>39</v>
      </c>
      <c r="AD20" s="13">
        <v>41</v>
      </c>
      <c r="AE20" s="13">
        <v>38</v>
      </c>
      <c r="AF20" s="18">
        <v>63</v>
      </c>
      <c r="AG20" s="13">
        <v>35</v>
      </c>
      <c r="AH20" s="18">
        <v>26</v>
      </c>
      <c r="AI20" s="13">
        <v>33</v>
      </c>
      <c r="AJ20" s="13">
        <v>29</v>
      </c>
      <c r="AK20" s="13">
        <v>32</v>
      </c>
      <c r="AL20" s="13"/>
      <c r="AM20" s="13"/>
      <c r="AN20" s="13"/>
    </row>
    <row r="21" spans="1:40" s="185" customFormat="1" x14ac:dyDescent="0.2">
      <c r="A21" s="180" t="s">
        <v>153</v>
      </c>
      <c r="B21" s="189"/>
      <c r="C21" s="13">
        <v>227</v>
      </c>
      <c r="D21" s="13">
        <v>298</v>
      </c>
      <c r="E21" s="13">
        <v>388</v>
      </c>
      <c r="F21" s="13">
        <v>548</v>
      </c>
      <c r="G21" s="13">
        <v>540</v>
      </c>
      <c r="H21" s="182">
        <v>698</v>
      </c>
      <c r="I21" s="13">
        <v>832</v>
      </c>
      <c r="J21" s="13">
        <v>851</v>
      </c>
      <c r="K21" s="13">
        <v>929</v>
      </c>
      <c r="L21" s="13">
        <v>824</v>
      </c>
      <c r="M21" s="13">
        <v>827</v>
      </c>
      <c r="N21" s="13">
        <v>773</v>
      </c>
      <c r="O21" s="13">
        <v>998</v>
      </c>
      <c r="P21" s="189"/>
      <c r="Q21" s="13">
        <v>1318</v>
      </c>
      <c r="R21" s="13">
        <v>1278</v>
      </c>
      <c r="S21" s="13">
        <v>1431</v>
      </c>
      <c r="T21" s="13">
        <v>1400</v>
      </c>
      <c r="U21" s="13">
        <v>1482</v>
      </c>
      <c r="V21" s="13">
        <v>1336</v>
      </c>
      <c r="W21" s="13">
        <v>1432</v>
      </c>
      <c r="X21" s="13">
        <v>1500</v>
      </c>
      <c r="Y21" s="13">
        <v>1543</v>
      </c>
      <c r="Z21" s="13">
        <v>1633</v>
      </c>
      <c r="AA21" s="13">
        <v>1472</v>
      </c>
      <c r="AB21" s="13">
        <v>1607</v>
      </c>
      <c r="AC21" s="13">
        <v>1674</v>
      </c>
      <c r="AD21" s="13">
        <v>1675</v>
      </c>
      <c r="AE21" s="13">
        <v>1627</v>
      </c>
      <c r="AF21" s="187">
        <v>1609</v>
      </c>
      <c r="AG21" s="13">
        <v>1590</v>
      </c>
      <c r="AH21" s="187">
        <v>1483</v>
      </c>
      <c r="AI21" s="13">
        <v>1556</v>
      </c>
      <c r="AJ21" s="13">
        <v>1616</v>
      </c>
      <c r="AK21" s="13">
        <v>1548</v>
      </c>
      <c r="AL21" s="13"/>
      <c r="AM21" s="13"/>
      <c r="AN21" s="13"/>
    </row>
    <row r="22" spans="1:40" s="194" customFormat="1" x14ac:dyDescent="0.2">
      <c r="A22" s="177" t="s">
        <v>154</v>
      </c>
      <c r="B22" s="178" t="s">
        <v>155</v>
      </c>
      <c r="C22" s="178">
        <f t="shared" ref="C22:O22" si="16">IFERROR((C23/C24),0)</f>
        <v>0</v>
      </c>
      <c r="D22" s="178">
        <f t="shared" si="16"/>
        <v>6.6666666666666666E-2</v>
      </c>
      <c r="E22" s="178">
        <f t="shared" si="16"/>
        <v>9.5238095238095233E-2</v>
      </c>
      <c r="F22" s="178">
        <f t="shared" si="16"/>
        <v>1.06951871657754E-2</v>
      </c>
      <c r="G22" s="178">
        <f t="shared" si="16"/>
        <v>3.2786885245901641E-2</v>
      </c>
      <c r="H22" s="178">
        <f t="shared" si="16"/>
        <v>0</v>
      </c>
      <c r="I22" s="178">
        <f t="shared" si="16"/>
        <v>1.5503875968992248E-2</v>
      </c>
      <c r="J22" s="178">
        <f t="shared" si="16"/>
        <v>1.6E-2</v>
      </c>
      <c r="K22" s="178">
        <f t="shared" si="16"/>
        <v>1.2500000000000001E-2</v>
      </c>
      <c r="L22" s="178">
        <f t="shared" si="16"/>
        <v>1.9047619047619049E-2</v>
      </c>
      <c r="M22" s="178">
        <f t="shared" si="16"/>
        <v>2.9411764705882353E-2</v>
      </c>
      <c r="N22" s="178">
        <f t="shared" si="16"/>
        <v>0</v>
      </c>
      <c r="O22" s="178">
        <f t="shared" si="16"/>
        <v>0</v>
      </c>
      <c r="P22" s="178" t="s">
        <v>155</v>
      </c>
      <c r="Q22" s="178">
        <f t="shared" ref="Q22:AN22" si="17">IFERROR((Q23/Q24),0)</f>
        <v>0</v>
      </c>
      <c r="R22" s="178">
        <f t="shared" si="17"/>
        <v>1.5037593984962405E-2</v>
      </c>
      <c r="S22" s="178">
        <f t="shared" si="17"/>
        <v>5.5555555555555558E-3</v>
      </c>
      <c r="T22" s="178">
        <f t="shared" si="17"/>
        <v>1.935483870967742E-2</v>
      </c>
      <c r="U22" s="178">
        <f t="shared" si="17"/>
        <v>1.6042780748663103E-2</v>
      </c>
      <c r="V22" s="178">
        <f t="shared" si="17"/>
        <v>0</v>
      </c>
      <c r="W22" s="178">
        <f t="shared" si="17"/>
        <v>0</v>
      </c>
      <c r="X22" s="178">
        <f t="shared" si="17"/>
        <v>0</v>
      </c>
      <c r="Y22" s="178">
        <f t="shared" si="17"/>
        <v>0</v>
      </c>
      <c r="Z22" s="178">
        <f t="shared" si="17"/>
        <v>1.2422360248447204E-2</v>
      </c>
      <c r="AA22" s="178">
        <f t="shared" si="17"/>
        <v>1.2987012987012988E-2</v>
      </c>
      <c r="AB22" s="178">
        <f t="shared" si="17"/>
        <v>0</v>
      </c>
      <c r="AC22" s="178">
        <f t="shared" si="17"/>
        <v>5.9171597633136093E-3</v>
      </c>
      <c r="AD22" s="178">
        <f t="shared" si="17"/>
        <v>0</v>
      </c>
      <c r="AE22" s="178">
        <f t="shared" si="17"/>
        <v>0</v>
      </c>
      <c r="AF22" s="178">
        <f t="shared" si="17"/>
        <v>0</v>
      </c>
      <c r="AG22" s="178">
        <f t="shared" si="17"/>
        <v>0</v>
      </c>
      <c r="AH22" s="178">
        <f t="shared" si="17"/>
        <v>0</v>
      </c>
      <c r="AI22" s="178">
        <f t="shared" si="17"/>
        <v>0</v>
      </c>
      <c r="AJ22" s="178">
        <f t="shared" si="17"/>
        <v>0</v>
      </c>
      <c r="AK22" s="178">
        <f t="shared" si="17"/>
        <v>0</v>
      </c>
      <c r="AL22" s="178">
        <f t="shared" si="17"/>
        <v>0</v>
      </c>
      <c r="AM22" s="178">
        <f t="shared" si="17"/>
        <v>0</v>
      </c>
      <c r="AN22" s="178">
        <f t="shared" si="17"/>
        <v>0</v>
      </c>
    </row>
    <row r="23" spans="1:40" s="185" customFormat="1" x14ac:dyDescent="0.2">
      <c r="A23" s="180" t="s">
        <v>156</v>
      </c>
      <c r="B23" s="189"/>
      <c r="C23" s="13">
        <v>0</v>
      </c>
      <c r="D23" s="13">
        <v>3</v>
      </c>
      <c r="E23" s="13">
        <v>4</v>
      </c>
      <c r="F23" s="13">
        <v>2</v>
      </c>
      <c r="G23" s="13">
        <v>4</v>
      </c>
      <c r="H23" s="13">
        <v>0</v>
      </c>
      <c r="I23" s="13">
        <v>2</v>
      </c>
      <c r="J23" s="13">
        <v>2</v>
      </c>
      <c r="K23" s="13">
        <v>2</v>
      </c>
      <c r="L23" s="13">
        <v>2</v>
      </c>
      <c r="M23" s="13">
        <v>3</v>
      </c>
      <c r="N23" s="13">
        <v>0</v>
      </c>
      <c r="O23" s="13">
        <v>0</v>
      </c>
      <c r="P23" s="189"/>
      <c r="Q23" s="13">
        <v>0</v>
      </c>
      <c r="R23" s="13">
        <v>2</v>
      </c>
      <c r="S23" s="13">
        <v>1</v>
      </c>
      <c r="T23" s="13">
        <v>3</v>
      </c>
      <c r="U23" s="13">
        <v>3</v>
      </c>
      <c r="V23" s="13">
        <v>0</v>
      </c>
      <c r="W23" s="13">
        <v>0</v>
      </c>
      <c r="X23" s="13">
        <v>0</v>
      </c>
      <c r="Y23" s="13">
        <v>0</v>
      </c>
      <c r="Z23" s="13">
        <v>2</v>
      </c>
      <c r="AA23" s="13">
        <v>2</v>
      </c>
      <c r="AB23" s="13">
        <v>0</v>
      </c>
      <c r="AC23" s="13">
        <v>1</v>
      </c>
      <c r="AD23" s="13">
        <v>0</v>
      </c>
      <c r="AE23" s="13">
        <v>0</v>
      </c>
      <c r="AF23" s="18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/>
      <c r="AM23" s="13"/>
      <c r="AN23" s="13"/>
    </row>
    <row r="24" spans="1:40" s="185" customFormat="1" x14ac:dyDescent="0.2">
      <c r="A24" s="180" t="s">
        <v>157</v>
      </c>
      <c r="B24" s="189"/>
      <c r="C24" s="13">
        <v>50</v>
      </c>
      <c r="D24" s="13">
        <v>45</v>
      </c>
      <c r="E24" s="13">
        <v>42</v>
      </c>
      <c r="F24" s="13">
        <v>187</v>
      </c>
      <c r="G24" s="13">
        <v>122</v>
      </c>
      <c r="H24" s="13">
        <v>133</v>
      </c>
      <c r="I24" s="13">
        <v>129</v>
      </c>
      <c r="J24" s="13">
        <v>125</v>
      </c>
      <c r="K24" s="13">
        <v>160</v>
      </c>
      <c r="L24" s="13">
        <v>105</v>
      </c>
      <c r="M24" s="13">
        <v>102</v>
      </c>
      <c r="N24" s="13">
        <v>102</v>
      </c>
      <c r="O24" s="13">
        <v>133</v>
      </c>
      <c r="P24" s="189"/>
      <c r="Q24" s="13">
        <v>125</v>
      </c>
      <c r="R24" s="13">
        <v>133</v>
      </c>
      <c r="S24" s="13">
        <v>180</v>
      </c>
      <c r="T24" s="13">
        <v>155</v>
      </c>
      <c r="U24" s="13">
        <v>187</v>
      </c>
      <c r="V24" s="13">
        <v>147</v>
      </c>
      <c r="W24" s="13">
        <v>139</v>
      </c>
      <c r="X24" s="13">
        <v>149</v>
      </c>
      <c r="Y24" s="13">
        <v>128</v>
      </c>
      <c r="Z24" s="13">
        <v>161</v>
      </c>
      <c r="AA24" s="13">
        <v>154</v>
      </c>
      <c r="AB24" s="13">
        <v>172</v>
      </c>
      <c r="AC24" s="13">
        <v>169</v>
      </c>
      <c r="AD24" s="13">
        <v>157</v>
      </c>
      <c r="AE24" s="13">
        <v>175</v>
      </c>
      <c r="AF24" s="22">
        <v>138</v>
      </c>
      <c r="AG24" s="13">
        <v>166</v>
      </c>
      <c r="AH24" s="13">
        <v>171</v>
      </c>
      <c r="AI24" s="13">
        <v>146</v>
      </c>
      <c r="AJ24" s="13">
        <v>157</v>
      </c>
      <c r="AK24" s="13">
        <v>171</v>
      </c>
      <c r="AL24" s="13"/>
      <c r="AM24" s="13"/>
      <c r="AN24" s="13"/>
    </row>
    <row r="25" spans="1:40" x14ac:dyDescent="0.2">
      <c r="A25" s="174"/>
      <c r="B25" s="195"/>
      <c r="C25" s="9"/>
      <c r="D25" s="9">
        <f>C9</f>
        <v>44531</v>
      </c>
      <c r="E25" s="9" t="e">
        <f t="shared" ref="E25:AN25" ca="1" si="18">_xll.FIMMÊS(D25,0)+1</f>
        <v>#NAME?</v>
      </c>
      <c r="F25" s="9" t="e">
        <f t="shared" ca="1" si="18"/>
        <v>#NAME?</v>
      </c>
      <c r="G25" s="9" t="e">
        <f t="shared" ca="1" si="18"/>
        <v>#NAME?</v>
      </c>
      <c r="H25" s="9" t="e">
        <f t="shared" ca="1" si="18"/>
        <v>#NAME?</v>
      </c>
      <c r="I25" s="9" t="e">
        <f t="shared" ca="1" si="18"/>
        <v>#NAME?</v>
      </c>
      <c r="J25" s="9" t="e">
        <f t="shared" ca="1" si="18"/>
        <v>#NAME?</v>
      </c>
      <c r="K25" s="9" t="e">
        <f t="shared" ca="1" si="18"/>
        <v>#NAME?</v>
      </c>
      <c r="L25" s="9" t="e">
        <f t="shared" ca="1" si="18"/>
        <v>#NAME?</v>
      </c>
      <c r="M25" s="9" t="e">
        <f t="shared" ca="1" si="18"/>
        <v>#NAME?</v>
      </c>
      <c r="N25" s="9" t="e">
        <f t="shared" ca="1" si="18"/>
        <v>#NAME?</v>
      </c>
      <c r="O25" s="9" t="e">
        <f t="shared" ca="1" si="18"/>
        <v>#NAME?</v>
      </c>
      <c r="P25" s="195"/>
      <c r="Q25" s="9" t="e">
        <f ca="1">_xll.FIMMÊS(O25,0)+1</f>
        <v>#NAME?</v>
      </c>
      <c r="R25" s="9" t="e">
        <f t="shared" ca="1" si="18"/>
        <v>#NAME?</v>
      </c>
      <c r="S25" s="9" t="e">
        <f t="shared" ca="1" si="18"/>
        <v>#NAME?</v>
      </c>
      <c r="T25" s="9" t="e">
        <f t="shared" ca="1" si="18"/>
        <v>#NAME?</v>
      </c>
      <c r="U25" s="9" t="e">
        <f t="shared" ca="1" si="18"/>
        <v>#NAME?</v>
      </c>
      <c r="V25" s="9" t="e">
        <f t="shared" ca="1" si="18"/>
        <v>#NAME?</v>
      </c>
      <c r="W25" s="9" t="e">
        <f t="shared" ca="1" si="18"/>
        <v>#NAME?</v>
      </c>
      <c r="X25" s="9" t="e">
        <f t="shared" ca="1" si="18"/>
        <v>#NAME?</v>
      </c>
      <c r="Y25" s="9" t="e">
        <f t="shared" ca="1" si="18"/>
        <v>#NAME?</v>
      </c>
      <c r="Z25" s="9" t="e">
        <f t="shared" ca="1" si="18"/>
        <v>#NAME?</v>
      </c>
      <c r="AA25" s="9" t="e">
        <f t="shared" ca="1" si="18"/>
        <v>#NAME?</v>
      </c>
      <c r="AB25" s="9" t="e">
        <f t="shared" ca="1" si="18"/>
        <v>#NAME?</v>
      </c>
      <c r="AC25" s="9" t="e">
        <f t="shared" ca="1" si="18"/>
        <v>#NAME?</v>
      </c>
      <c r="AD25" s="9" t="e">
        <f t="shared" ca="1" si="18"/>
        <v>#NAME?</v>
      </c>
      <c r="AE25" s="9" t="e">
        <f t="shared" ca="1" si="18"/>
        <v>#NAME?</v>
      </c>
      <c r="AF25" s="9" t="e">
        <f t="shared" ca="1" si="18"/>
        <v>#NAME?</v>
      </c>
      <c r="AG25" s="9" t="e">
        <f t="shared" ca="1" si="18"/>
        <v>#NAME?</v>
      </c>
      <c r="AH25" s="9" t="e">
        <f t="shared" ca="1" si="18"/>
        <v>#NAME?</v>
      </c>
      <c r="AI25" s="9" t="e">
        <f t="shared" ca="1" si="18"/>
        <v>#NAME?</v>
      </c>
      <c r="AJ25" s="9" t="e">
        <f t="shared" ca="1" si="18"/>
        <v>#NAME?</v>
      </c>
      <c r="AK25" s="9" t="e">
        <f t="shared" ca="1" si="18"/>
        <v>#NAME?</v>
      </c>
      <c r="AL25" s="9" t="e">
        <f t="shared" ca="1" si="18"/>
        <v>#NAME?</v>
      </c>
      <c r="AM25" s="9" t="e">
        <f t="shared" ca="1" si="18"/>
        <v>#NAME?</v>
      </c>
      <c r="AN25" s="9" t="e">
        <f t="shared" ca="1" si="18"/>
        <v>#NAME?</v>
      </c>
    </row>
    <row r="26" spans="1:40" s="194" customFormat="1" x14ac:dyDescent="0.2">
      <c r="A26" s="177" t="s">
        <v>158</v>
      </c>
      <c r="B26" s="178" t="s">
        <v>159</v>
      </c>
      <c r="C26" s="178"/>
      <c r="D26" s="178">
        <f t="shared" ref="D26:O26" si="19">IF(D28=0,0,(IFERROR((D27/D28),0)))</f>
        <v>0.64646464646464652</v>
      </c>
      <c r="E26" s="178">
        <f t="shared" si="19"/>
        <v>0.73949579831932777</v>
      </c>
      <c r="F26" s="178">
        <f t="shared" si="19"/>
        <v>0.78350515463917525</v>
      </c>
      <c r="G26" s="178">
        <f t="shared" si="19"/>
        <v>0.31313131313131315</v>
      </c>
      <c r="H26" s="178">
        <f t="shared" si="19"/>
        <v>0.12737127371273713</v>
      </c>
      <c r="I26" s="178">
        <f t="shared" si="19"/>
        <v>0.23562152133580705</v>
      </c>
      <c r="J26" s="178">
        <f t="shared" si="19"/>
        <v>6.5246338215712379E-2</v>
      </c>
      <c r="K26" s="178">
        <f t="shared" si="19"/>
        <v>1.3118062563067608E-2</v>
      </c>
      <c r="L26" s="178">
        <f t="shared" si="19"/>
        <v>1.0355029585798817E-2</v>
      </c>
      <c r="M26" s="178">
        <f t="shared" si="19"/>
        <v>2.0833333333333333E-3</v>
      </c>
      <c r="N26" s="178">
        <f t="shared" si="19"/>
        <v>8.4961767204757861E-4</v>
      </c>
      <c r="O26" s="178">
        <f t="shared" si="19"/>
        <v>1.9940179461615153E-3</v>
      </c>
      <c r="P26" s="178" t="s">
        <v>159</v>
      </c>
      <c r="Q26" s="178">
        <f t="shared" ref="Q26:AN26" si="20">IF(Q28=0,0,(IFERROR((Q27/Q28),0)))</f>
        <v>1.9569471624266144E-3</v>
      </c>
      <c r="R26" s="178">
        <f t="shared" si="20"/>
        <v>3.1250000000000002E-3</v>
      </c>
      <c r="S26" s="178">
        <f t="shared" si="20"/>
        <v>0</v>
      </c>
      <c r="T26" s="178">
        <f t="shared" si="20"/>
        <v>1.8621973929236499E-3</v>
      </c>
      <c r="U26" s="178">
        <f t="shared" si="20"/>
        <v>4.0376850605652759E-3</v>
      </c>
      <c r="V26" s="178">
        <f t="shared" si="20"/>
        <v>2.3668639053254438E-3</v>
      </c>
      <c r="W26" s="178">
        <f t="shared" si="20"/>
        <v>1.3802622498274672E-3</v>
      </c>
      <c r="X26" s="178">
        <f t="shared" si="20"/>
        <v>2.142857142857143E-3</v>
      </c>
      <c r="Y26" s="178">
        <f t="shared" si="20"/>
        <v>1.2391573729863693E-3</v>
      </c>
      <c r="Z26" s="178">
        <f t="shared" si="20"/>
        <v>1.148105625717566E-3</v>
      </c>
      <c r="AA26" s="178">
        <f t="shared" si="20"/>
        <v>4.6296296296296294E-3</v>
      </c>
      <c r="AB26" s="178">
        <f t="shared" si="20"/>
        <v>4.1493775933609959E-3</v>
      </c>
      <c r="AC26" s="178">
        <f t="shared" si="20"/>
        <v>1.3306719893546241E-3</v>
      </c>
      <c r="AD26" s="178">
        <f t="shared" si="20"/>
        <v>3.4383954154727794E-3</v>
      </c>
      <c r="AE26" s="178">
        <f t="shared" si="20"/>
        <v>1.4395393474088292E-3</v>
      </c>
      <c r="AF26" s="178">
        <f t="shared" si="20"/>
        <v>0</v>
      </c>
      <c r="AG26" s="178">
        <f t="shared" si="20"/>
        <v>4.3084877208099956E-4</v>
      </c>
      <c r="AH26" s="178">
        <f t="shared" si="20"/>
        <v>3.0541012216404886E-3</v>
      </c>
      <c r="AI26" s="178">
        <f t="shared" si="20"/>
        <v>0</v>
      </c>
      <c r="AJ26" s="178">
        <f t="shared" si="20"/>
        <v>4.5325779036827192E-3</v>
      </c>
      <c r="AK26" s="178">
        <f t="shared" si="20"/>
        <v>6.1349693251533746E-4</v>
      </c>
      <c r="AL26" s="178">
        <f t="shared" si="20"/>
        <v>0</v>
      </c>
      <c r="AM26" s="178">
        <f t="shared" si="20"/>
        <v>0</v>
      </c>
      <c r="AN26" s="178">
        <f t="shared" si="20"/>
        <v>0</v>
      </c>
    </row>
    <row r="27" spans="1:40" s="185" customFormat="1" x14ac:dyDescent="0.2">
      <c r="A27" s="180" t="s">
        <v>160</v>
      </c>
      <c r="B27" s="189"/>
      <c r="C27" s="104"/>
      <c r="D27" s="13">
        <v>64</v>
      </c>
      <c r="E27" s="13">
        <v>88</v>
      </c>
      <c r="F27" s="196">
        <v>152</v>
      </c>
      <c r="G27" s="13">
        <v>93</v>
      </c>
      <c r="H27" s="182">
        <v>47</v>
      </c>
      <c r="I27" s="13">
        <v>254</v>
      </c>
      <c r="J27" s="13">
        <v>49</v>
      </c>
      <c r="K27" s="189">
        <v>13</v>
      </c>
      <c r="L27" s="13">
        <v>7</v>
      </c>
      <c r="M27" s="13">
        <v>2</v>
      </c>
      <c r="N27" s="13">
        <v>1</v>
      </c>
      <c r="O27" s="13">
        <v>2</v>
      </c>
      <c r="P27" s="189"/>
      <c r="Q27" s="13">
        <v>2</v>
      </c>
      <c r="R27" s="13">
        <v>4</v>
      </c>
      <c r="S27" s="13">
        <v>0</v>
      </c>
      <c r="T27" s="13">
        <v>2</v>
      </c>
      <c r="U27" s="13">
        <v>6</v>
      </c>
      <c r="V27" s="13">
        <v>4</v>
      </c>
      <c r="W27" s="13">
        <v>2</v>
      </c>
      <c r="X27" s="13">
        <v>3</v>
      </c>
      <c r="Y27" s="13">
        <v>2</v>
      </c>
      <c r="Z27" s="13">
        <v>2</v>
      </c>
      <c r="AA27" s="13">
        <v>5</v>
      </c>
      <c r="AB27" s="13">
        <v>5</v>
      </c>
      <c r="AC27" s="13">
        <v>2</v>
      </c>
      <c r="AD27" s="13">
        <v>6</v>
      </c>
      <c r="AE27" s="13">
        <v>3</v>
      </c>
      <c r="AF27" s="18">
        <v>0</v>
      </c>
      <c r="AG27" s="13">
        <v>1</v>
      </c>
      <c r="AH27" s="13">
        <v>7</v>
      </c>
      <c r="AI27" s="13">
        <v>0</v>
      </c>
      <c r="AJ27" s="13">
        <v>8</v>
      </c>
      <c r="AK27" s="13">
        <v>1</v>
      </c>
      <c r="AL27" s="13"/>
      <c r="AM27" s="13"/>
      <c r="AN27" s="13"/>
    </row>
    <row r="28" spans="1:40" s="185" customFormat="1" x14ac:dyDescent="0.2">
      <c r="A28" s="180" t="s">
        <v>161</v>
      </c>
      <c r="B28" s="189"/>
      <c r="C28" s="13"/>
      <c r="D28" s="13">
        <v>99</v>
      </c>
      <c r="E28" s="13">
        <v>119</v>
      </c>
      <c r="F28" s="196">
        <v>194</v>
      </c>
      <c r="G28" s="13">
        <v>297</v>
      </c>
      <c r="H28" s="182">
        <v>369</v>
      </c>
      <c r="I28" s="13">
        <v>1078</v>
      </c>
      <c r="J28" s="13">
        <v>751</v>
      </c>
      <c r="K28" s="189">
        <v>991</v>
      </c>
      <c r="L28" s="13">
        <v>676</v>
      </c>
      <c r="M28" s="13">
        <v>960</v>
      </c>
      <c r="N28" s="13">
        <v>1177</v>
      </c>
      <c r="O28" s="13">
        <v>1003</v>
      </c>
      <c r="P28" s="189"/>
      <c r="Q28" s="13">
        <v>1022</v>
      </c>
      <c r="R28" s="13">
        <v>1280</v>
      </c>
      <c r="S28" s="13">
        <v>1194</v>
      </c>
      <c r="T28" s="13">
        <v>1074</v>
      </c>
      <c r="U28" s="13">
        <v>1486</v>
      </c>
      <c r="V28" s="13">
        <v>1690</v>
      </c>
      <c r="W28" s="13">
        <v>1449</v>
      </c>
      <c r="X28" s="13">
        <v>1400</v>
      </c>
      <c r="Y28" s="13">
        <v>1614</v>
      </c>
      <c r="Z28" s="13">
        <v>1742</v>
      </c>
      <c r="AA28" s="13">
        <v>1080</v>
      </c>
      <c r="AB28" s="13">
        <v>1205</v>
      </c>
      <c r="AC28" s="13">
        <v>1503</v>
      </c>
      <c r="AD28" s="13">
        <v>1745</v>
      </c>
      <c r="AE28" s="13">
        <v>2084</v>
      </c>
      <c r="AF28" s="187">
        <v>1570</v>
      </c>
      <c r="AG28" s="13">
        <v>2321</v>
      </c>
      <c r="AH28" s="13">
        <v>2292</v>
      </c>
      <c r="AI28" s="13">
        <v>1531</v>
      </c>
      <c r="AJ28" s="13">
        <v>1765</v>
      </c>
      <c r="AK28" s="13">
        <v>1630</v>
      </c>
      <c r="AL28" s="13"/>
      <c r="AM28" s="13"/>
      <c r="AN28" s="13"/>
    </row>
    <row r="29" spans="1:40" x14ac:dyDescent="0.2">
      <c r="A29" s="174"/>
      <c r="B29" s="195"/>
      <c r="C29" s="9">
        <f>C9</f>
        <v>44531</v>
      </c>
      <c r="D29" s="9" t="e">
        <f t="shared" ref="D29:AN29" ca="1" si="21">_xll.FIMMÊS(C29,0)+1</f>
        <v>#NAME?</v>
      </c>
      <c r="E29" s="9" t="e">
        <f t="shared" ca="1" si="21"/>
        <v>#NAME?</v>
      </c>
      <c r="F29" s="9" t="e">
        <f t="shared" ca="1" si="21"/>
        <v>#NAME?</v>
      </c>
      <c r="G29" s="9" t="e">
        <f t="shared" ca="1" si="21"/>
        <v>#NAME?</v>
      </c>
      <c r="H29" s="9" t="e">
        <f t="shared" ca="1" si="21"/>
        <v>#NAME?</v>
      </c>
      <c r="I29" s="9" t="e">
        <f t="shared" ca="1" si="21"/>
        <v>#NAME?</v>
      </c>
      <c r="J29" s="9" t="e">
        <f t="shared" ca="1" si="21"/>
        <v>#NAME?</v>
      </c>
      <c r="K29" s="9" t="e">
        <f t="shared" ca="1" si="21"/>
        <v>#NAME?</v>
      </c>
      <c r="L29" s="9" t="e">
        <f t="shared" ca="1" si="21"/>
        <v>#NAME?</v>
      </c>
      <c r="M29" s="9" t="e">
        <f t="shared" ca="1" si="21"/>
        <v>#NAME?</v>
      </c>
      <c r="N29" s="9" t="e">
        <f t="shared" ca="1" si="21"/>
        <v>#NAME?</v>
      </c>
      <c r="O29" s="9" t="e">
        <f t="shared" ca="1" si="21"/>
        <v>#NAME?</v>
      </c>
      <c r="P29" s="195"/>
      <c r="Q29" s="9" t="e">
        <f ca="1">_xll.FIMMÊS(O29,0)+1</f>
        <v>#NAME?</v>
      </c>
      <c r="R29" s="9" t="e">
        <f t="shared" ca="1" si="21"/>
        <v>#NAME?</v>
      </c>
      <c r="S29" s="9" t="e">
        <f t="shared" ca="1" si="21"/>
        <v>#NAME?</v>
      </c>
      <c r="T29" s="9" t="e">
        <f t="shared" ca="1" si="21"/>
        <v>#NAME?</v>
      </c>
      <c r="U29" s="9" t="e">
        <f t="shared" ca="1" si="21"/>
        <v>#NAME?</v>
      </c>
      <c r="V29" s="9" t="e">
        <f t="shared" ca="1" si="21"/>
        <v>#NAME?</v>
      </c>
      <c r="W29" s="9" t="e">
        <f t="shared" ca="1" si="21"/>
        <v>#NAME?</v>
      </c>
      <c r="X29" s="9" t="e">
        <f t="shared" ca="1" si="21"/>
        <v>#NAME?</v>
      </c>
      <c r="Y29" s="9" t="e">
        <f t="shared" ca="1" si="21"/>
        <v>#NAME?</v>
      </c>
      <c r="Z29" s="9" t="e">
        <f t="shared" ca="1" si="21"/>
        <v>#NAME?</v>
      </c>
      <c r="AA29" s="9" t="e">
        <f t="shared" ca="1" si="21"/>
        <v>#NAME?</v>
      </c>
      <c r="AB29" s="9" t="e">
        <f t="shared" ca="1" si="21"/>
        <v>#NAME?</v>
      </c>
      <c r="AC29" s="9" t="e">
        <f t="shared" ca="1" si="21"/>
        <v>#NAME?</v>
      </c>
      <c r="AD29" s="9" t="e">
        <f t="shared" ca="1" si="21"/>
        <v>#NAME?</v>
      </c>
      <c r="AE29" s="9" t="e">
        <f t="shared" ca="1" si="21"/>
        <v>#NAME?</v>
      </c>
      <c r="AF29" s="9" t="e">
        <f t="shared" ca="1" si="21"/>
        <v>#NAME?</v>
      </c>
      <c r="AG29" s="9" t="e">
        <f t="shared" ca="1" si="21"/>
        <v>#NAME?</v>
      </c>
      <c r="AH29" s="9" t="e">
        <f t="shared" ca="1" si="21"/>
        <v>#NAME?</v>
      </c>
      <c r="AI29" s="9" t="e">
        <f t="shared" ca="1" si="21"/>
        <v>#NAME?</v>
      </c>
      <c r="AJ29" s="9" t="e">
        <f t="shared" ca="1" si="21"/>
        <v>#NAME?</v>
      </c>
      <c r="AK29" s="9" t="e">
        <f t="shared" ca="1" si="21"/>
        <v>#NAME?</v>
      </c>
      <c r="AL29" s="9" t="e">
        <f t="shared" ca="1" si="21"/>
        <v>#NAME?</v>
      </c>
      <c r="AM29" s="9" t="e">
        <f t="shared" ca="1" si="21"/>
        <v>#NAME?</v>
      </c>
      <c r="AN29" s="9" t="e">
        <f t="shared" ca="1" si="21"/>
        <v>#NAME?</v>
      </c>
    </row>
    <row r="30" spans="1:40" s="194" customFormat="1" ht="25.5" x14ac:dyDescent="0.2">
      <c r="A30" s="177" t="s">
        <v>162</v>
      </c>
      <c r="B30" s="197" t="s">
        <v>159</v>
      </c>
      <c r="C30" s="178">
        <f t="shared" ref="C30:O30" si="22">IF(C32=0,0,(IFERROR((C31/C32),0)))</f>
        <v>0</v>
      </c>
      <c r="D30" s="178">
        <f t="shared" si="22"/>
        <v>4.5977011494252873E-2</v>
      </c>
      <c r="E30" s="178">
        <f t="shared" si="22"/>
        <v>9.1269841269841265E-2</v>
      </c>
      <c r="F30" s="178">
        <f t="shared" si="22"/>
        <v>2.6785714285714284E-2</v>
      </c>
      <c r="G30" s="178">
        <f t="shared" si="22"/>
        <v>0</v>
      </c>
      <c r="H30" s="178">
        <f t="shared" si="22"/>
        <v>0</v>
      </c>
      <c r="I30" s="178">
        <f t="shared" si="22"/>
        <v>1.1286681715575621E-2</v>
      </c>
      <c r="J30" s="178">
        <f t="shared" si="22"/>
        <v>4.4624746450304259E-2</v>
      </c>
      <c r="K30" s="178">
        <f t="shared" si="22"/>
        <v>8.2644628099173556E-3</v>
      </c>
      <c r="L30" s="178">
        <f t="shared" si="22"/>
        <v>0</v>
      </c>
      <c r="M30" s="178">
        <f t="shared" si="22"/>
        <v>0</v>
      </c>
      <c r="N30" s="178">
        <f t="shared" si="22"/>
        <v>0</v>
      </c>
      <c r="O30" s="178">
        <f t="shared" si="22"/>
        <v>1.2750455373406194E-2</v>
      </c>
      <c r="P30" s="197" t="s">
        <v>159</v>
      </c>
      <c r="Q30" s="178">
        <f t="shared" ref="Q30:AN30" si="23">IF(Q32=0,0,(IFERROR((Q31/Q32),0)))</f>
        <v>4.815409309791332E-3</v>
      </c>
      <c r="R30" s="178">
        <f t="shared" si="23"/>
        <v>5.4446460980036296E-3</v>
      </c>
      <c r="S30" s="178">
        <f t="shared" si="23"/>
        <v>0</v>
      </c>
      <c r="T30" s="178">
        <f t="shared" si="23"/>
        <v>0</v>
      </c>
      <c r="U30" s="178">
        <f t="shared" si="23"/>
        <v>1.4471780028943559E-3</v>
      </c>
      <c r="V30" s="178">
        <f t="shared" si="23"/>
        <v>1.4903129657228018E-3</v>
      </c>
      <c r="W30" s="178">
        <f t="shared" si="23"/>
        <v>3.0211480362537764E-3</v>
      </c>
      <c r="X30" s="178">
        <f t="shared" si="23"/>
        <v>1.4367816091954023E-3</v>
      </c>
      <c r="Y30" s="178">
        <f t="shared" si="23"/>
        <v>5.8309037900874635E-3</v>
      </c>
      <c r="Z30" s="178">
        <f t="shared" si="23"/>
        <v>2.7932960893854749E-3</v>
      </c>
      <c r="AA30" s="178">
        <f t="shared" si="23"/>
        <v>2.9717682020802376E-3</v>
      </c>
      <c r="AB30" s="178">
        <f t="shared" si="23"/>
        <v>5.5401662049861496E-3</v>
      </c>
      <c r="AC30" s="178">
        <f t="shared" si="23"/>
        <v>2.717391304347826E-3</v>
      </c>
      <c r="AD30" s="178">
        <f t="shared" si="23"/>
        <v>1.4367816091954023E-3</v>
      </c>
      <c r="AE30" s="178">
        <f t="shared" si="23"/>
        <v>2.9455081001472753E-3</v>
      </c>
      <c r="AF30" s="178">
        <f t="shared" si="23"/>
        <v>4.7095761381475663E-3</v>
      </c>
      <c r="AG30" s="178">
        <f t="shared" si="23"/>
        <v>1.3550135501355014E-3</v>
      </c>
      <c r="AH30" s="178">
        <f t="shared" si="23"/>
        <v>0</v>
      </c>
      <c r="AI30" s="178">
        <f t="shared" si="23"/>
        <v>0</v>
      </c>
      <c r="AJ30" s="178">
        <f t="shared" si="23"/>
        <v>0</v>
      </c>
      <c r="AK30" s="178">
        <f t="shared" si="23"/>
        <v>0</v>
      </c>
      <c r="AL30" s="178">
        <f t="shared" si="23"/>
        <v>0</v>
      </c>
      <c r="AM30" s="178">
        <f t="shared" si="23"/>
        <v>0</v>
      </c>
      <c r="AN30" s="178">
        <f t="shared" si="23"/>
        <v>0</v>
      </c>
    </row>
    <row r="31" spans="1:40" s="185" customFormat="1" ht="25.5" x14ac:dyDescent="0.2">
      <c r="A31" s="198" t="s">
        <v>163</v>
      </c>
      <c r="B31" s="199"/>
      <c r="C31" s="104">
        <v>0</v>
      </c>
      <c r="D31" s="104">
        <v>8</v>
      </c>
      <c r="E31" s="104">
        <v>23</v>
      </c>
      <c r="F31" s="200">
        <v>9</v>
      </c>
      <c r="G31" s="104">
        <v>0</v>
      </c>
      <c r="H31" s="182">
        <v>0</v>
      </c>
      <c r="I31" s="13">
        <v>5</v>
      </c>
      <c r="J31" s="13">
        <v>22</v>
      </c>
      <c r="K31" s="13">
        <v>4</v>
      </c>
      <c r="L31" s="13">
        <v>0</v>
      </c>
      <c r="M31" s="13">
        <v>0</v>
      </c>
      <c r="N31" s="13">
        <v>0</v>
      </c>
      <c r="O31" s="13">
        <v>7</v>
      </c>
      <c r="P31" s="199"/>
      <c r="Q31" s="13">
        <v>3</v>
      </c>
      <c r="R31" s="13">
        <v>3</v>
      </c>
      <c r="S31" s="13">
        <v>0</v>
      </c>
      <c r="T31" s="13">
        <v>0</v>
      </c>
      <c r="U31" s="13">
        <v>1</v>
      </c>
      <c r="V31" s="13">
        <v>1</v>
      </c>
      <c r="W31" s="13">
        <v>2</v>
      </c>
      <c r="X31" s="13">
        <v>1</v>
      </c>
      <c r="Y31" s="13">
        <v>4</v>
      </c>
      <c r="Z31" s="13">
        <v>2</v>
      </c>
      <c r="AA31" s="13">
        <v>2</v>
      </c>
      <c r="AB31" s="13">
        <v>4</v>
      </c>
      <c r="AC31" s="13">
        <v>2</v>
      </c>
      <c r="AD31" s="13">
        <v>1</v>
      </c>
      <c r="AE31" s="13">
        <v>2</v>
      </c>
      <c r="AF31" s="18">
        <v>3</v>
      </c>
      <c r="AG31" s="13">
        <v>1</v>
      </c>
      <c r="AH31" s="18">
        <v>0</v>
      </c>
      <c r="AI31" s="13">
        <v>0</v>
      </c>
      <c r="AJ31" s="13">
        <v>0</v>
      </c>
      <c r="AK31" s="13">
        <v>0</v>
      </c>
      <c r="AL31" s="13"/>
      <c r="AM31" s="13"/>
      <c r="AN31" s="13"/>
    </row>
    <row r="32" spans="1:40" s="185" customFormat="1" x14ac:dyDescent="0.2">
      <c r="A32" s="201" t="s">
        <v>164</v>
      </c>
      <c r="B32" s="199"/>
      <c r="C32" s="104">
        <v>108</v>
      </c>
      <c r="D32" s="104">
        <v>174</v>
      </c>
      <c r="E32" s="104">
        <v>252</v>
      </c>
      <c r="F32" s="200">
        <v>336</v>
      </c>
      <c r="G32" s="104">
        <v>384</v>
      </c>
      <c r="H32" s="182">
        <v>446</v>
      </c>
      <c r="I32" s="13">
        <v>443</v>
      </c>
      <c r="J32" s="13">
        <v>493</v>
      </c>
      <c r="K32" s="13">
        <v>484</v>
      </c>
      <c r="L32" s="13">
        <v>502</v>
      </c>
      <c r="M32" s="13">
        <v>509</v>
      </c>
      <c r="N32" s="13">
        <v>454</v>
      </c>
      <c r="O32" s="13">
        <v>549</v>
      </c>
      <c r="P32" s="199"/>
      <c r="Q32" s="13">
        <v>623</v>
      </c>
      <c r="R32" s="13">
        <v>551</v>
      </c>
      <c r="S32" s="13">
        <v>638</v>
      </c>
      <c r="T32" s="13">
        <v>637</v>
      </c>
      <c r="U32" s="13">
        <v>691</v>
      </c>
      <c r="V32" s="13">
        <v>671</v>
      </c>
      <c r="W32" s="13">
        <v>662</v>
      </c>
      <c r="X32" s="13">
        <v>696</v>
      </c>
      <c r="Y32" s="13">
        <v>686</v>
      </c>
      <c r="Z32" s="13">
        <v>716</v>
      </c>
      <c r="AA32" s="13">
        <v>673</v>
      </c>
      <c r="AB32" s="13">
        <v>722</v>
      </c>
      <c r="AC32" s="13">
        <v>736</v>
      </c>
      <c r="AD32" s="13">
        <v>696</v>
      </c>
      <c r="AE32" s="13">
        <v>679</v>
      </c>
      <c r="AF32" s="22">
        <v>637</v>
      </c>
      <c r="AG32" s="13">
        <v>738</v>
      </c>
      <c r="AH32" s="22">
        <v>672</v>
      </c>
      <c r="AI32" s="13">
        <v>682</v>
      </c>
      <c r="AJ32" s="13">
        <v>707</v>
      </c>
      <c r="AK32" s="13">
        <v>653</v>
      </c>
      <c r="AL32" s="13"/>
      <c r="AM32" s="13"/>
      <c r="AN32" s="13"/>
    </row>
    <row r="33" spans="1:40" s="194" customFormat="1" ht="25.5" x14ac:dyDescent="0.2">
      <c r="A33" s="177" t="s">
        <v>165</v>
      </c>
      <c r="B33" s="197" t="s">
        <v>166</v>
      </c>
      <c r="C33" s="178">
        <f t="shared" ref="C33:O33" si="24">IF(C35=0,0,(IFERROR((C34/C35),0)))</f>
        <v>1.8518518518518517E-2</v>
      </c>
      <c r="D33" s="178">
        <f t="shared" si="24"/>
        <v>0</v>
      </c>
      <c r="E33" s="178">
        <f t="shared" si="24"/>
        <v>4.3650793650793648E-2</v>
      </c>
      <c r="F33" s="178">
        <f t="shared" si="24"/>
        <v>2.3809523809523808E-2</v>
      </c>
      <c r="G33" s="178">
        <f t="shared" si="24"/>
        <v>5.2083333333333336E-2</v>
      </c>
      <c r="H33" s="178">
        <f t="shared" si="24"/>
        <v>1.5695067264573991E-2</v>
      </c>
      <c r="I33" s="178">
        <f t="shared" si="24"/>
        <v>2.9345372460496615E-2</v>
      </c>
      <c r="J33" s="178">
        <f t="shared" si="24"/>
        <v>1.6227180527383367E-2</v>
      </c>
      <c r="K33" s="178">
        <f t="shared" si="24"/>
        <v>1.859504132231405E-2</v>
      </c>
      <c r="L33" s="178">
        <f t="shared" si="24"/>
        <v>1.7928286852589643E-2</v>
      </c>
      <c r="M33" s="178">
        <f t="shared" si="24"/>
        <v>1.5717092337917484E-2</v>
      </c>
      <c r="N33" s="178">
        <f t="shared" si="24"/>
        <v>2.2026431718061675E-2</v>
      </c>
      <c r="O33" s="178">
        <f t="shared" si="24"/>
        <v>3.2786885245901641E-2</v>
      </c>
      <c r="P33" s="197" t="s">
        <v>166</v>
      </c>
      <c r="Q33" s="178">
        <f t="shared" ref="Q33:AN33" si="25">IF(Q35=0,0,(IFERROR((Q34/Q35),0)))</f>
        <v>2.0866773675762441E-2</v>
      </c>
      <c r="R33" s="178">
        <f t="shared" si="25"/>
        <v>1.8148820326678767E-2</v>
      </c>
      <c r="S33" s="178">
        <f t="shared" si="25"/>
        <v>1.4106583072100314E-2</v>
      </c>
      <c r="T33" s="178">
        <f t="shared" si="25"/>
        <v>2.8257456828885402E-2</v>
      </c>
      <c r="U33" s="178">
        <f t="shared" si="25"/>
        <v>2.3154848046309694E-2</v>
      </c>
      <c r="V33" s="178">
        <f t="shared" si="25"/>
        <v>1.9374068554396422E-2</v>
      </c>
      <c r="W33" s="178">
        <f t="shared" si="25"/>
        <v>9.0634441087613302E-3</v>
      </c>
      <c r="X33" s="178">
        <f t="shared" si="25"/>
        <v>2.1551724137931036E-2</v>
      </c>
      <c r="Y33" s="178">
        <f t="shared" si="25"/>
        <v>1.1661807580174927E-2</v>
      </c>
      <c r="Z33" s="178">
        <f t="shared" si="25"/>
        <v>1.6759776536312849E-2</v>
      </c>
      <c r="AA33" s="178">
        <f t="shared" si="25"/>
        <v>1.188707280832095E-2</v>
      </c>
      <c r="AB33" s="178">
        <f t="shared" si="25"/>
        <v>1.3850415512465374E-2</v>
      </c>
      <c r="AC33" s="178">
        <f t="shared" si="25"/>
        <v>2.8532608695652172E-2</v>
      </c>
      <c r="AD33" s="178">
        <f t="shared" si="25"/>
        <v>1.4367816091954023E-2</v>
      </c>
      <c r="AE33" s="178">
        <f t="shared" si="25"/>
        <v>1.4727540500736377E-2</v>
      </c>
      <c r="AF33" s="178">
        <f t="shared" si="25"/>
        <v>1.5698587127158554E-2</v>
      </c>
      <c r="AG33" s="178">
        <f t="shared" si="25"/>
        <v>1.0840108401084011E-2</v>
      </c>
      <c r="AH33" s="178">
        <f t="shared" si="25"/>
        <v>1.1904761904761904E-2</v>
      </c>
      <c r="AI33" s="178">
        <f t="shared" si="25"/>
        <v>8.7976539589442824E-3</v>
      </c>
      <c r="AJ33" s="178">
        <f t="shared" si="25"/>
        <v>4.2432814710042432E-3</v>
      </c>
      <c r="AK33" s="178">
        <f t="shared" si="25"/>
        <v>6.1255742725880554E-3</v>
      </c>
      <c r="AL33" s="178">
        <f t="shared" si="25"/>
        <v>0</v>
      </c>
      <c r="AM33" s="178">
        <f t="shared" si="25"/>
        <v>0</v>
      </c>
      <c r="AN33" s="178">
        <f t="shared" si="25"/>
        <v>0</v>
      </c>
    </row>
    <row r="34" spans="1:40" s="185" customFormat="1" x14ac:dyDescent="0.2">
      <c r="A34" s="198" t="s">
        <v>167</v>
      </c>
      <c r="B34" s="199"/>
      <c r="C34" s="104">
        <v>2</v>
      </c>
      <c r="D34" s="104">
        <v>0</v>
      </c>
      <c r="E34" s="104">
        <v>11</v>
      </c>
      <c r="F34" s="104">
        <v>8</v>
      </c>
      <c r="G34" s="104">
        <v>20</v>
      </c>
      <c r="H34" s="182">
        <v>7</v>
      </c>
      <c r="I34" s="13">
        <v>13</v>
      </c>
      <c r="J34" s="13">
        <v>8</v>
      </c>
      <c r="K34" s="13">
        <v>9</v>
      </c>
      <c r="L34" s="13">
        <v>9</v>
      </c>
      <c r="M34" s="13">
        <v>8</v>
      </c>
      <c r="N34" s="13">
        <v>10</v>
      </c>
      <c r="O34" s="13">
        <v>18</v>
      </c>
      <c r="P34" s="199"/>
      <c r="Q34" s="13">
        <v>13</v>
      </c>
      <c r="R34" s="13">
        <v>10</v>
      </c>
      <c r="S34" s="13">
        <v>9</v>
      </c>
      <c r="T34" s="13">
        <v>18</v>
      </c>
      <c r="U34" s="13">
        <v>16</v>
      </c>
      <c r="V34" s="13">
        <v>13</v>
      </c>
      <c r="W34" s="13">
        <v>6</v>
      </c>
      <c r="X34" s="13">
        <v>15</v>
      </c>
      <c r="Y34" s="13">
        <v>8</v>
      </c>
      <c r="Z34" s="13">
        <v>12</v>
      </c>
      <c r="AA34" s="13">
        <v>8</v>
      </c>
      <c r="AB34" s="13">
        <v>10</v>
      </c>
      <c r="AC34" s="13">
        <v>21</v>
      </c>
      <c r="AD34" s="13">
        <v>10</v>
      </c>
      <c r="AE34" s="13">
        <v>10</v>
      </c>
      <c r="AF34" s="18">
        <v>10</v>
      </c>
      <c r="AG34" s="13">
        <v>8</v>
      </c>
      <c r="AH34" s="18">
        <v>8</v>
      </c>
      <c r="AI34" s="13">
        <v>6</v>
      </c>
      <c r="AJ34" s="13">
        <v>3</v>
      </c>
      <c r="AK34" s="13">
        <v>4</v>
      </c>
      <c r="AL34" s="13"/>
      <c r="AM34" s="13"/>
      <c r="AN34" s="13"/>
    </row>
    <row r="35" spans="1:40" s="185" customFormat="1" x14ac:dyDescent="0.2">
      <c r="A35" s="201" t="s">
        <v>164</v>
      </c>
      <c r="B35" s="199"/>
      <c r="C35" s="104">
        <f>C32</f>
        <v>108</v>
      </c>
      <c r="D35" s="104">
        <f t="shared" ref="D35:O35" si="26">D32</f>
        <v>174</v>
      </c>
      <c r="E35" s="104">
        <f t="shared" si="26"/>
        <v>252</v>
      </c>
      <c r="F35" s="104">
        <f t="shared" si="26"/>
        <v>336</v>
      </c>
      <c r="G35" s="104">
        <v>384</v>
      </c>
      <c r="H35" s="104">
        <f t="shared" si="26"/>
        <v>446</v>
      </c>
      <c r="I35" s="104">
        <f t="shared" si="26"/>
        <v>443</v>
      </c>
      <c r="J35" s="104">
        <f t="shared" si="26"/>
        <v>493</v>
      </c>
      <c r="K35" s="104">
        <f t="shared" si="26"/>
        <v>484</v>
      </c>
      <c r="L35" s="104">
        <f t="shared" si="26"/>
        <v>502</v>
      </c>
      <c r="M35" s="104">
        <f t="shared" si="26"/>
        <v>509</v>
      </c>
      <c r="N35" s="104">
        <f t="shared" si="26"/>
        <v>454</v>
      </c>
      <c r="O35" s="104">
        <f t="shared" si="26"/>
        <v>549</v>
      </c>
      <c r="P35" s="199"/>
      <c r="Q35" s="104">
        <f t="shared" ref="Q35:AB35" si="27">Q32</f>
        <v>623</v>
      </c>
      <c r="R35" s="104">
        <f t="shared" si="27"/>
        <v>551</v>
      </c>
      <c r="S35" s="104">
        <f t="shared" si="27"/>
        <v>638</v>
      </c>
      <c r="T35" s="104">
        <f t="shared" si="27"/>
        <v>637</v>
      </c>
      <c r="U35" s="104">
        <f t="shared" si="27"/>
        <v>691</v>
      </c>
      <c r="V35" s="104">
        <f t="shared" si="27"/>
        <v>671</v>
      </c>
      <c r="W35" s="104">
        <f t="shared" si="27"/>
        <v>662</v>
      </c>
      <c r="X35" s="104">
        <f t="shared" si="27"/>
        <v>696</v>
      </c>
      <c r="Y35" s="104">
        <f t="shared" si="27"/>
        <v>686</v>
      </c>
      <c r="Z35" s="104">
        <f t="shared" si="27"/>
        <v>716</v>
      </c>
      <c r="AA35" s="104">
        <f t="shared" si="27"/>
        <v>673</v>
      </c>
      <c r="AB35" s="104">
        <f t="shared" si="27"/>
        <v>722</v>
      </c>
      <c r="AC35" s="104">
        <v>736</v>
      </c>
      <c r="AD35" s="104">
        <v>696</v>
      </c>
      <c r="AE35" s="104">
        <v>679</v>
      </c>
      <c r="AF35" s="62">
        <v>637</v>
      </c>
      <c r="AG35" s="104">
        <v>738</v>
      </c>
      <c r="AH35" s="62">
        <v>672</v>
      </c>
      <c r="AI35" s="104">
        <v>682</v>
      </c>
      <c r="AJ35" s="104">
        <v>707</v>
      </c>
      <c r="AK35" s="104">
        <v>653</v>
      </c>
      <c r="AL35" s="104"/>
      <c r="AM35" s="104"/>
      <c r="AN35" s="104"/>
    </row>
    <row r="36" spans="1:40" s="194" customFormat="1" x14ac:dyDescent="0.2">
      <c r="A36" s="177" t="s">
        <v>168</v>
      </c>
      <c r="B36" s="197" t="s">
        <v>169</v>
      </c>
      <c r="C36" s="178">
        <f t="shared" ref="C36:O36" si="28">IF(C38=0,0,(IFERROR((C37/C38),0)))</f>
        <v>0</v>
      </c>
      <c r="D36" s="178">
        <f t="shared" si="28"/>
        <v>0</v>
      </c>
      <c r="E36" s="178">
        <f t="shared" si="28"/>
        <v>0</v>
      </c>
      <c r="F36" s="178">
        <f t="shared" si="28"/>
        <v>0</v>
      </c>
      <c r="G36" s="178">
        <f t="shared" si="28"/>
        <v>0.5</v>
      </c>
      <c r="H36" s="178">
        <f t="shared" si="28"/>
        <v>0.75</v>
      </c>
      <c r="I36" s="178">
        <f t="shared" si="28"/>
        <v>0.609375</v>
      </c>
      <c r="J36" s="178">
        <f t="shared" si="28"/>
        <v>0.58730158730158732</v>
      </c>
      <c r="K36" s="178">
        <f t="shared" si="28"/>
        <v>0.68604651162790697</v>
      </c>
      <c r="L36" s="178">
        <f t="shared" si="28"/>
        <v>0.67241379310344829</v>
      </c>
      <c r="M36" s="178">
        <f t="shared" si="28"/>
        <v>0.75342465753424659</v>
      </c>
      <c r="N36" s="178">
        <f t="shared" si="28"/>
        <v>0.69620253164556967</v>
      </c>
      <c r="O36" s="178">
        <f t="shared" si="28"/>
        <v>0.71590909090909094</v>
      </c>
      <c r="P36" s="197" t="s">
        <v>169</v>
      </c>
      <c r="Q36" s="178">
        <f t="shared" ref="Q36:AN36" si="29">IF(Q38=0,0,(IFERROR((Q37/Q38),0)))</f>
        <v>0.56321839080459768</v>
      </c>
      <c r="R36" s="178">
        <f t="shared" si="29"/>
        <v>0.70526315789473681</v>
      </c>
      <c r="S36" s="178">
        <f t="shared" si="29"/>
        <v>0.67010309278350511</v>
      </c>
      <c r="T36" s="178">
        <f t="shared" si="29"/>
        <v>0.67256637168141598</v>
      </c>
      <c r="U36" s="178">
        <f t="shared" si="29"/>
        <v>0.69599999999999995</v>
      </c>
      <c r="V36" s="178">
        <f t="shared" si="29"/>
        <v>0.63461538461538458</v>
      </c>
      <c r="W36" s="178">
        <f t="shared" si="29"/>
        <v>0.64220183486238536</v>
      </c>
      <c r="X36" s="178">
        <f t="shared" si="29"/>
        <v>0.60447761194029848</v>
      </c>
      <c r="Y36" s="178">
        <f t="shared" si="29"/>
        <v>0.61157024793388426</v>
      </c>
      <c r="Z36" s="178">
        <f t="shared" si="29"/>
        <v>0.59829059829059827</v>
      </c>
      <c r="AA36" s="178">
        <f t="shared" si="29"/>
        <v>0.58536585365853655</v>
      </c>
      <c r="AB36" s="178">
        <f t="shared" si="29"/>
        <v>0.53921568627450978</v>
      </c>
      <c r="AC36" s="178">
        <f t="shared" si="29"/>
        <v>0.59433962264150941</v>
      </c>
      <c r="AD36" s="178">
        <f t="shared" si="29"/>
        <v>0.68041237113402064</v>
      </c>
      <c r="AE36" s="178">
        <f t="shared" si="29"/>
        <v>0.59375</v>
      </c>
      <c r="AF36" s="178">
        <f t="shared" si="29"/>
        <v>0.62385321100917435</v>
      </c>
      <c r="AG36" s="178">
        <f t="shared" si="29"/>
        <v>0.55172413793103448</v>
      </c>
      <c r="AH36" s="178">
        <f t="shared" si="29"/>
        <v>0.64516129032258063</v>
      </c>
      <c r="AI36" s="178">
        <f t="shared" si="29"/>
        <v>0.47572815533980584</v>
      </c>
      <c r="AJ36" s="178">
        <f t="shared" si="29"/>
        <v>0.60747663551401865</v>
      </c>
      <c r="AK36" s="178">
        <f t="shared" si="29"/>
        <v>0.6875</v>
      </c>
      <c r="AL36" s="178">
        <f t="shared" si="29"/>
        <v>0</v>
      </c>
      <c r="AM36" s="178">
        <f t="shared" si="29"/>
        <v>0</v>
      </c>
      <c r="AN36" s="178">
        <f t="shared" si="29"/>
        <v>0</v>
      </c>
    </row>
    <row r="37" spans="1:40" s="185" customFormat="1" x14ac:dyDescent="0.2">
      <c r="A37" s="180" t="s">
        <v>170</v>
      </c>
      <c r="B37" s="199"/>
      <c r="C37" s="13">
        <v>0</v>
      </c>
      <c r="D37" s="13">
        <v>0</v>
      </c>
      <c r="E37" s="13">
        <v>0</v>
      </c>
      <c r="F37" s="13">
        <v>0</v>
      </c>
      <c r="G37" s="13">
        <v>1</v>
      </c>
      <c r="H37" s="182">
        <v>30</v>
      </c>
      <c r="I37" s="13">
        <v>39</v>
      </c>
      <c r="J37" s="13">
        <v>37</v>
      </c>
      <c r="K37" s="196">
        <v>59</v>
      </c>
      <c r="L37" s="13">
        <v>39</v>
      </c>
      <c r="M37" s="13">
        <v>55</v>
      </c>
      <c r="N37" s="13">
        <v>55</v>
      </c>
      <c r="O37" s="13">
        <v>63</v>
      </c>
      <c r="P37" s="199"/>
      <c r="Q37" s="15">
        <v>49</v>
      </c>
      <c r="R37" s="13">
        <v>67</v>
      </c>
      <c r="S37" s="13">
        <v>65</v>
      </c>
      <c r="T37" s="13">
        <v>76</v>
      </c>
      <c r="U37" s="13">
        <v>87</v>
      </c>
      <c r="V37" s="13">
        <v>66</v>
      </c>
      <c r="W37" s="13">
        <v>70</v>
      </c>
      <c r="X37" s="13">
        <v>81</v>
      </c>
      <c r="Y37" s="13">
        <v>74</v>
      </c>
      <c r="Z37" s="13">
        <v>70</v>
      </c>
      <c r="AA37" s="13">
        <v>72</v>
      </c>
      <c r="AB37" s="13">
        <v>55</v>
      </c>
      <c r="AC37" s="13">
        <v>63</v>
      </c>
      <c r="AD37" s="13">
        <v>66</v>
      </c>
      <c r="AE37" s="13">
        <v>57</v>
      </c>
      <c r="AF37" s="18">
        <v>68</v>
      </c>
      <c r="AG37" s="13">
        <v>64</v>
      </c>
      <c r="AH37" s="18">
        <v>60</v>
      </c>
      <c r="AI37" s="13">
        <v>49</v>
      </c>
      <c r="AJ37" s="13">
        <v>65</v>
      </c>
      <c r="AK37" s="13">
        <v>77</v>
      </c>
      <c r="AL37" s="13"/>
      <c r="AM37" s="13"/>
      <c r="AN37" s="13"/>
    </row>
    <row r="38" spans="1:40" s="185" customFormat="1" x14ac:dyDescent="0.2">
      <c r="A38" s="180" t="s">
        <v>171</v>
      </c>
      <c r="B38" s="199"/>
      <c r="C38" s="13">
        <v>0</v>
      </c>
      <c r="D38" s="13">
        <v>0</v>
      </c>
      <c r="E38" s="13">
        <v>0</v>
      </c>
      <c r="F38" s="13">
        <v>0</v>
      </c>
      <c r="G38" s="13">
        <v>2</v>
      </c>
      <c r="H38" s="182">
        <v>40</v>
      </c>
      <c r="I38" s="13">
        <v>64</v>
      </c>
      <c r="J38" s="13">
        <v>63</v>
      </c>
      <c r="K38" s="196">
        <v>86</v>
      </c>
      <c r="L38" s="13">
        <v>58</v>
      </c>
      <c r="M38" s="13">
        <v>73</v>
      </c>
      <c r="N38" s="13">
        <v>79</v>
      </c>
      <c r="O38" s="13">
        <v>88</v>
      </c>
      <c r="P38" s="199"/>
      <c r="Q38" s="19">
        <v>87</v>
      </c>
      <c r="R38" s="13">
        <v>95</v>
      </c>
      <c r="S38" s="13">
        <v>97</v>
      </c>
      <c r="T38" s="13">
        <v>113</v>
      </c>
      <c r="U38" s="13">
        <v>125</v>
      </c>
      <c r="V38" s="13">
        <v>104</v>
      </c>
      <c r="W38" s="13">
        <v>109</v>
      </c>
      <c r="X38" s="13">
        <v>134</v>
      </c>
      <c r="Y38" s="13">
        <v>121</v>
      </c>
      <c r="Z38" s="13">
        <v>117</v>
      </c>
      <c r="AA38" s="13">
        <v>123</v>
      </c>
      <c r="AB38" s="13">
        <v>102</v>
      </c>
      <c r="AC38" s="13">
        <v>106</v>
      </c>
      <c r="AD38" s="13">
        <v>97</v>
      </c>
      <c r="AE38" s="13">
        <v>96</v>
      </c>
      <c r="AF38" s="22">
        <v>109</v>
      </c>
      <c r="AG38" s="13">
        <v>116</v>
      </c>
      <c r="AH38" s="22">
        <v>93</v>
      </c>
      <c r="AI38" s="13">
        <v>103</v>
      </c>
      <c r="AJ38" s="13">
        <v>107</v>
      </c>
      <c r="AK38" s="13">
        <v>112</v>
      </c>
      <c r="AL38" s="13"/>
      <c r="AM38" s="13"/>
      <c r="AN38" s="13"/>
    </row>
    <row r="39" spans="1:40" s="194" customFormat="1" ht="25.5" x14ac:dyDescent="0.2">
      <c r="A39" s="177" t="s">
        <v>172</v>
      </c>
      <c r="B39" s="197">
        <v>1</v>
      </c>
      <c r="C39" s="178">
        <f>IF((C41=0),1,IF((ISBLANK(C41)),0,(IFERROR((C40/C41),0))))</f>
        <v>1</v>
      </c>
      <c r="D39" s="178">
        <f t="shared" ref="D39:O39" si="30">IF((D41=0),1,IF((ISBLANK(D41)),0,(IFERROR((D40/D41),0))))</f>
        <v>1</v>
      </c>
      <c r="E39" s="178">
        <f t="shared" si="30"/>
        <v>1</v>
      </c>
      <c r="F39" s="178">
        <f t="shared" si="30"/>
        <v>1</v>
      </c>
      <c r="G39" s="178">
        <f t="shared" si="30"/>
        <v>1</v>
      </c>
      <c r="H39" s="178">
        <f t="shared" si="30"/>
        <v>1</v>
      </c>
      <c r="I39" s="178">
        <f t="shared" si="30"/>
        <v>1</v>
      </c>
      <c r="J39" s="178">
        <f t="shared" si="30"/>
        <v>1</v>
      </c>
      <c r="K39" s="178">
        <f t="shared" si="30"/>
        <v>1</v>
      </c>
      <c r="L39" s="178">
        <f t="shared" si="30"/>
        <v>1</v>
      </c>
      <c r="M39" s="178">
        <f t="shared" si="30"/>
        <v>1</v>
      </c>
      <c r="N39" s="178">
        <f t="shared" si="30"/>
        <v>1</v>
      </c>
      <c r="O39" s="178">
        <f t="shared" si="30"/>
        <v>1</v>
      </c>
      <c r="P39" s="197">
        <v>1</v>
      </c>
      <c r="Q39" s="178">
        <f t="shared" ref="Q39:AN39" si="31">IF((Q41=0),1,IF((ISBLANK(Q41)),0,(IFERROR((Q40/Q41),0))))</f>
        <v>1</v>
      </c>
      <c r="R39" s="178">
        <f t="shared" si="31"/>
        <v>1</v>
      </c>
      <c r="S39" s="178">
        <f t="shared" si="31"/>
        <v>1</v>
      </c>
      <c r="T39" s="178">
        <f t="shared" si="31"/>
        <v>1</v>
      </c>
      <c r="U39" s="178">
        <f t="shared" si="31"/>
        <v>1</v>
      </c>
      <c r="V39" s="178">
        <f t="shared" si="31"/>
        <v>1</v>
      </c>
      <c r="W39" s="178">
        <f t="shared" si="31"/>
        <v>1</v>
      </c>
      <c r="X39" s="178">
        <f t="shared" si="31"/>
        <v>1</v>
      </c>
      <c r="Y39" s="178">
        <f t="shared" si="31"/>
        <v>1</v>
      </c>
      <c r="Z39" s="178">
        <f t="shared" si="31"/>
        <v>1</v>
      </c>
      <c r="AA39" s="178">
        <f t="shared" si="31"/>
        <v>1</v>
      </c>
      <c r="AB39" s="178">
        <f t="shared" si="31"/>
        <v>1</v>
      </c>
      <c r="AC39" s="178">
        <f t="shared" si="31"/>
        <v>1</v>
      </c>
      <c r="AD39" s="178">
        <f t="shared" si="31"/>
        <v>1</v>
      </c>
      <c r="AE39" s="178">
        <f t="shared" si="31"/>
        <v>1</v>
      </c>
      <c r="AF39" s="178">
        <f t="shared" si="31"/>
        <v>1</v>
      </c>
      <c r="AG39" s="178">
        <f t="shared" si="31"/>
        <v>1</v>
      </c>
      <c r="AH39" s="178">
        <f t="shared" si="31"/>
        <v>1</v>
      </c>
      <c r="AI39" s="178">
        <f t="shared" si="31"/>
        <v>1</v>
      </c>
      <c r="AJ39" s="178">
        <f t="shared" si="31"/>
        <v>1</v>
      </c>
      <c r="AK39" s="178">
        <f t="shared" si="31"/>
        <v>1</v>
      </c>
      <c r="AL39" s="178">
        <f t="shared" si="31"/>
        <v>0</v>
      </c>
      <c r="AM39" s="178">
        <f t="shared" si="31"/>
        <v>0</v>
      </c>
      <c r="AN39" s="178">
        <f t="shared" si="31"/>
        <v>0</v>
      </c>
    </row>
    <row r="40" spans="1:40" s="185" customFormat="1" ht="25.5" x14ac:dyDescent="0.2">
      <c r="A40" s="180" t="s">
        <v>173</v>
      </c>
      <c r="B40" s="199"/>
      <c r="C40" s="13">
        <v>0</v>
      </c>
      <c r="D40" s="13">
        <v>0</v>
      </c>
      <c r="E40" s="13">
        <v>0</v>
      </c>
      <c r="F40" s="13">
        <v>0</v>
      </c>
      <c r="G40" s="13">
        <v>1</v>
      </c>
      <c r="H40" s="13">
        <v>30</v>
      </c>
      <c r="I40" s="13">
        <v>39</v>
      </c>
      <c r="J40" s="13">
        <v>37</v>
      </c>
      <c r="K40" s="196">
        <v>59</v>
      </c>
      <c r="L40" s="13">
        <v>39</v>
      </c>
      <c r="M40" s="13">
        <v>55</v>
      </c>
      <c r="N40" s="13">
        <v>55</v>
      </c>
      <c r="O40" s="13">
        <v>63</v>
      </c>
      <c r="P40" s="199"/>
      <c r="Q40" s="13">
        <v>49</v>
      </c>
      <c r="R40" s="13">
        <v>67</v>
      </c>
      <c r="S40" s="13">
        <v>65</v>
      </c>
      <c r="T40" s="13">
        <v>76</v>
      </c>
      <c r="U40" s="13">
        <v>87</v>
      </c>
      <c r="V40" s="13">
        <v>66</v>
      </c>
      <c r="W40" s="13">
        <v>70</v>
      </c>
      <c r="X40" s="13">
        <v>81</v>
      </c>
      <c r="Y40" s="13">
        <v>74</v>
      </c>
      <c r="Z40" s="13">
        <v>70</v>
      </c>
      <c r="AA40" s="13">
        <v>72</v>
      </c>
      <c r="AB40" s="13">
        <v>55</v>
      </c>
      <c r="AC40" s="13">
        <v>63</v>
      </c>
      <c r="AD40" s="13">
        <v>66</v>
      </c>
      <c r="AE40" s="13">
        <v>57</v>
      </c>
      <c r="AF40" s="13">
        <v>68</v>
      </c>
      <c r="AG40" s="13">
        <v>64</v>
      </c>
      <c r="AH40" s="13">
        <v>60</v>
      </c>
      <c r="AI40" s="13">
        <v>49</v>
      </c>
      <c r="AJ40" s="13">
        <v>65</v>
      </c>
      <c r="AK40" s="13">
        <v>77</v>
      </c>
      <c r="AL40" s="13"/>
      <c r="AM40" s="13"/>
      <c r="AN40" s="13"/>
    </row>
    <row r="41" spans="1:40" s="185" customFormat="1" x14ac:dyDescent="0.2">
      <c r="A41" s="180" t="s">
        <v>174</v>
      </c>
      <c r="B41" s="199"/>
      <c r="C41" s="13">
        <f>IF(ISBLANK(C37),"",C37)</f>
        <v>0</v>
      </c>
      <c r="D41" s="13">
        <f t="shared" ref="D41:O41" si="32">IF(ISBLANK(D37),"",D37)</f>
        <v>0</v>
      </c>
      <c r="E41" s="13">
        <f t="shared" si="32"/>
        <v>0</v>
      </c>
      <c r="F41" s="13">
        <f t="shared" si="32"/>
        <v>0</v>
      </c>
      <c r="G41" s="13">
        <v>1</v>
      </c>
      <c r="H41" s="13">
        <f t="shared" si="32"/>
        <v>30</v>
      </c>
      <c r="I41" s="13">
        <f t="shared" si="32"/>
        <v>39</v>
      </c>
      <c r="J41" s="13">
        <f t="shared" si="32"/>
        <v>37</v>
      </c>
      <c r="K41" s="196">
        <v>59</v>
      </c>
      <c r="L41" s="13">
        <f t="shared" si="32"/>
        <v>39</v>
      </c>
      <c r="M41" s="13">
        <f t="shared" si="32"/>
        <v>55</v>
      </c>
      <c r="N41" s="13">
        <v>55</v>
      </c>
      <c r="O41" s="13">
        <f t="shared" si="32"/>
        <v>63</v>
      </c>
      <c r="P41" s="199"/>
      <c r="Q41" s="13">
        <f>IF(ISBLANK(Q37),"",Q37)</f>
        <v>49</v>
      </c>
      <c r="R41" s="13">
        <f>IF(ISBLANK(R37),"",R37)</f>
        <v>67</v>
      </c>
      <c r="S41" s="13">
        <v>65</v>
      </c>
      <c r="T41" s="13">
        <v>76</v>
      </c>
      <c r="U41" s="13">
        <f t="shared" ref="U41:AC41" si="33">IF(ISBLANK(U37),"",U37)</f>
        <v>87</v>
      </c>
      <c r="V41" s="13">
        <v>66</v>
      </c>
      <c r="W41" s="13">
        <f t="shared" si="33"/>
        <v>70</v>
      </c>
      <c r="X41" s="13">
        <f t="shared" si="33"/>
        <v>81</v>
      </c>
      <c r="Y41" s="13">
        <f t="shared" si="33"/>
        <v>74</v>
      </c>
      <c r="Z41" s="13">
        <f t="shared" si="33"/>
        <v>70</v>
      </c>
      <c r="AA41" s="13">
        <f t="shared" si="33"/>
        <v>72</v>
      </c>
      <c r="AB41" s="13">
        <f t="shared" si="33"/>
        <v>55</v>
      </c>
      <c r="AC41" s="13">
        <f t="shared" si="33"/>
        <v>63</v>
      </c>
      <c r="AD41" s="13">
        <v>66</v>
      </c>
      <c r="AE41" s="13">
        <f t="shared" ref="AE41:AN41" si="34">IF(ISBLANK(AE37),"",AE37)</f>
        <v>57</v>
      </c>
      <c r="AF41" s="13">
        <f t="shared" si="34"/>
        <v>68</v>
      </c>
      <c r="AG41" s="13">
        <f t="shared" si="34"/>
        <v>64</v>
      </c>
      <c r="AH41" s="13">
        <f t="shared" si="34"/>
        <v>60</v>
      </c>
      <c r="AI41" s="13">
        <f t="shared" si="34"/>
        <v>49</v>
      </c>
      <c r="AJ41" s="13">
        <f t="shared" si="34"/>
        <v>65</v>
      </c>
      <c r="AK41" s="13">
        <f t="shared" si="34"/>
        <v>77</v>
      </c>
      <c r="AL41" s="13" t="str">
        <f t="shared" si="34"/>
        <v/>
      </c>
      <c r="AM41" s="13" t="str">
        <f t="shared" si="34"/>
        <v/>
      </c>
      <c r="AN41" s="13" t="str">
        <f t="shared" si="34"/>
        <v/>
      </c>
    </row>
    <row r="42" spans="1:40" s="194" customFormat="1" x14ac:dyDescent="0.2">
      <c r="A42" s="177" t="s">
        <v>175</v>
      </c>
      <c r="B42" s="178" t="s">
        <v>155</v>
      </c>
      <c r="C42" s="178">
        <f>IF(C44=0,0,(IFERROR((C43/C44),0)))</f>
        <v>0</v>
      </c>
      <c r="D42" s="178">
        <f t="shared" ref="D42:O42" si="35">IF(D44=0,0,(IFERROR((D43/D44),0)))</f>
        <v>0</v>
      </c>
      <c r="E42" s="178">
        <f t="shared" si="35"/>
        <v>0</v>
      </c>
      <c r="F42" s="178">
        <f t="shared" si="35"/>
        <v>0</v>
      </c>
      <c r="G42" s="178">
        <f t="shared" si="35"/>
        <v>0</v>
      </c>
      <c r="H42" s="178">
        <f t="shared" si="35"/>
        <v>0</v>
      </c>
      <c r="I42" s="178">
        <f t="shared" si="35"/>
        <v>0</v>
      </c>
      <c r="J42" s="178">
        <f t="shared" si="35"/>
        <v>0</v>
      </c>
      <c r="K42" s="178">
        <f t="shared" si="35"/>
        <v>0</v>
      </c>
      <c r="L42" s="178">
        <f t="shared" si="35"/>
        <v>0</v>
      </c>
      <c r="M42" s="178">
        <f t="shared" si="35"/>
        <v>0</v>
      </c>
      <c r="N42" s="178">
        <f t="shared" si="35"/>
        <v>0</v>
      </c>
      <c r="O42" s="178">
        <f t="shared" si="35"/>
        <v>0</v>
      </c>
      <c r="P42" s="178" t="s">
        <v>155</v>
      </c>
      <c r="Q42" s="178">
        <f t="shared" ref="Q42:AN42" si="36">IF(Q44=0,0,(IFERROR((Q43/Q44),0)))</f>
        <v>0</v>
      </c>
      <c r="R42" s="178">
        <f t="shared" si="36"/>
        <v>0</v>
      </c>
      <c r="S42" s="178">
        <f t="shared" si="36"/>
        <v>0</v>
      </c>
      <c r="T42" s="178">
        <f t="shared" si="36"/>
        <v>0</v>
      </c>
      <c r="U42" s="178">
        <f t="shared" si="36"/>
        <v>0</v>
      </c>
      <c r="V42" s="178">
        <f t="shared" si="36"/>
        <v>0</v>
      </c>
      <c r="W42" s="178">
        <f t="shared" si="36"/>
        <v>0</v>
      </c>
      <c r="X42" s="178">
        <f t="shared" si="36"/>
        <v>0</v>
      </c>
      <c r="Y42" s="178">
        <f t="shared" si="36"/>
        <v>0</v>
      </c>
      <c r="Z42" s="178">
        <f t="shared" si="36"/>
        <v>0</v>
      </c>
      <c r="AA42" s="178">
        <f t="shared" si="36"/>
        <v>0</v>
      </c>
      <c r="AB42" s="178">
        <f t="shared" si="36"/>
        <v>0</v>
      </c>
      <c r="AC42" s="178">
        <f t="shared" si="36"/>
        <v>0</v>
      </c>
      <c r="AD42" s="178">
        <f t="shared" si="36"/>
        <v>0</v>
      </c>
      <c r="AE42" s="178">
        <f t="shared" si="36"/>
        <v>0</v>
      </c>
      <c r="AF42" s="178">
        <f t="shared" si="36"/>
        <v>0</v>
      </c>
      <c r="AG42" s="178">
        <f t="shared" si="36"/>
        <v>0</v>
      </c>
      <c r="AH42" s="178">
        <f t="shared" si="36"/>
        <v>0</v>
      </c>
      <c r="AI42" s="178">
        <f t="shared" si="36"/>
        <v>0</v>
      </c>
      <c r="AJ42" s="178">
        <f t="shared" si="36"/>
        <v>0</v>
      </c>
      <c r="AK42" s="178">
        <f t="shared" si="36"/>
        <v>0</v>
      </c>
      <c r="AL42" s="178">
        <f t="shared" si="36"/>
        <v>0</v>
      </c>
      <c r="AM42" s="178">
        <f t="shared" si="36"/>
        <v>0</v>
      </c>
      <c r="AN42" s="178">
        <f t="shared" si="36"/>
        <v>0</v>
      </c>
    </row>
    <row r="43" spans="1:40" s="185" customFormat="1" x14ac:dyDescent="0.2">
      <c r="A43" s="198" t="s">
        <v>176</v>
      </c>
      <c r="B43" s="189"/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89"/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/>
      <c r="AM43" s="13"/>
      <c r="AN43" s="13"/>
    </row>
    <row r="44" spans="1:40" s="185" customFormat="1" x14ac:dyDescent="0.2">
      <c r="A44" s="198" t="s">
        <v>177</v>
      </c>
      <c r="B44" s="189"/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1</v>
      </c>
      <c r="J44" s="13">
        <v>12</v>
      </c>
      <c r="K44" s="13">
        <v>26</v>
      </c>
      <c r="L44" s="13">
        <v>44</v>
      </c>
      <c r="M44" s="13">
        <v>60</v>
      </c>
      <c r="N44" s="13">
        <v>64</v>
      </c>
      <c r="O44" s="13">
        <v>82</v>
      </c>
      <c r="P44" s="189"/>
      <c r="Q44" s="13">
        <v>126</v>
      </c>
      <c r="R44" s="13">
        <v>151</v>
      </c>
      <c r="S44" s="13">
        <v>192</v>
      </c>
      <c r="T44" s="13">
        <v>152</v>
      </c>
      <c r="U44" s="13">
        <v>201</v>
      </c>
      <c r="V44" s="13">
        <v>199</v>
      </c>
      <c r="W44" s="13">
        <v>226</v>
      </c>
      <c r="X44" s="13">
        <v>271</v>
      </c>
      <c r="Y44" s="13">
        <v>254</v>
      </c>
      <c r="Z44" s="13">
        <v>298</v>
      </c>
      <c r="AA44" s="13">
        <v>321</v>
      </c>
      <c r="AB44" s="13">
        <v>309</v>
      </c>
      <c r="AC44" s="13">
        <v>375</v>
      </c>
      <c r="AD44" s="13">
        <v>330</v>
      </c>
      <c r="AE44" s="13">
        <v>351</v>
      </c>
      <c r="AF44" s="13">
        <v>398</v>
      </c>
      <c r="AG44" s="13">
        <v>380</v>
      </c>
      <c r="AH44" s="13">
        <v>354</v>
      </c>
      <c r="AI44" s="13">
        <v>406</v>
      </c>
      <c r="AJ44" s="13">
        <v>445</v>
      </c>
      <c r="AK44" s="13">
        <v>418</v>
      </c>
      <c r="AL44" s="13"/>
      <c r="AM44" s="13"/>
      <c r="AN44" s="13"/>
    </row>
    <row r="45" spans="1:40" s="194" customFormat="1" ht="25.5" x14ac:dyDescent="0.2">
      <c r="A45" s="177" t="s">
        <v>178</v>
      </c>
      <c r="B45" s="178" t="s">
        <v>179</v>
      </c>
      <c r="C45" s="178">
        <f>IF((C47=0),1,IF((ISBLANK(C47)),0,IF((C47=0),1,((IFERROR((C46/C47),0))))))</f>
        <v>1</v>
      </c>
      <c r="D45" s="178">
        <f t="shared" ref="D45:O45" si="37">IF((D47=0),1,IF((ISBLANK(D47)),0,IF((D47=0),1,((IFERROR((D46/D47),0))))))</f>
        <v>1</v>
      </c>
      <c r="E45" s="178">
        <f t="shared" si="37"/>
        <v>1</v>
      </c>
      <c r="F45" s="178">
        <f t="shared" si="37"/>
        <v>1</v>
      </c>
      <c r="G45" s="178">
        <f t="shared" si="37"/>
        <v>1</v>
      </c>
      <c r="H45" s="178">
        <f t="shared" si="37"/>
        <v>1</v>
      </c>
      <c r="I45" s="178">
        <f t="shared" si="37"/>
        <v>1</v>
      </c>
      <c r="J45" s="178">
        <f t="shared" si="37"/>
        <v>1</v>
      </c>
      <c r="K45" s="178">
        <f t="shared" si="37"/>
        <v>1</v>
      </c>
      <c r="L45" s="178">
        <f t="shared" si="37"/>
        <v>1</v>
      </c>
      <c r="M45" s="178">
        <f t="shared" si="37"/>
        <v>1</v>
      </c>
      <c r="N45" s="178">
        <f t="shared" si="37"/>
        <v>1</v>
      </c>
      <c r="O45" s="178">
        <f t="shared" si="37"/>
        <v>1</v>
      </c>
      <c r="P45" s="178" t="s">
        <v>179</v>
      </c>
      <c r="Q45" s="178">
        <f t="shared" ref="Q45:AN45" si="38">IF((Q47=0),1,IF((ISBLANK(Q47)),0,IF((Q47=0),1,((IFERROR((Q46/Q47),0))))))</f>
        <v>1</v>
      </c>
      <c r="R45" s="178">
        <f t="shared" si="38"/>
        <v>1</v>
      </c>
      <c r="S45" s="178">
        <f t="shared" si="38"/>
        <v>1</v>
      </c>
      <c r="T45" s="178">
        <f t="shared" si="38"/>
        <v>1</v>
      </c>
      <c r="U45" s="178">
        <f t="shared" si="38"/>
        <v>1</v>
      </c>
      <c r="V45" s="178">
        <f t="shared" si="38"/>
        <v>1</v>
      </c>
      <c r="W45" s="178">
        <f t="shared" si="38"/>
        <v>1</v>
      </c>
      <c r="X45" s="178">
        <f t="shared" si="38"/>
        <v>1</v>
      </c>
      <c r="Y45" s="178">
        <f t="shared" si="38"/>
        <v>1</v>
      </c>
      <c r="Z45" s="178">
        <f t="shared" si="38"/>
        <v>1</v>
      </c>
      <c r="AA45" s="178">
        <f t="shared" si="38"/>
        <v>1</v>
      </c>
      <c r="AB45" s="178">
        <f t="shared" si="38"/>
        <v>1</v>
      </c>
      <c r="AC45" s="178">
        <f t="shared" si="38"/>
        <v>1</v>
      </c>
      <c r="AD45" s="178">
        <f t="shared" si="38"/>
        <v>1</v>
      </c>
      <c r="AE45" s="178">
        <f t="shared" si="38"/>
        <v>1</v>
      </c>
      <c r="AF45" s="178">
        <f t="shared" si="38"/>
        <v>1</v>
      </c>
      <c r="AG45" s="178">
        <f t="shared" si="38"/>
        <v>1</v>
      </c>
      <c r="AH45" s="178">
        <f t="shared" si="38"/>
        <v>1</v>
      </c>
      <c r="AI45" s="178">
        <f t="shared" si="38"/>
        <v>1</v>
      </c>
      <c r="AJ45" s="178">
        <f t="shared" si="38"/>
        <v>1</v>
      </c>
      <c r="AK45" s="178">
        <f t="shared" si="38"/>
        <v>1</v>
      </c>
      <c r="AL45" s="178">
        <f t="shared" si="38"/>
        <v>1</v>
      </c>
      <c r="AM45" s="178">
        <f t="shared" si="38"/>
        <v>1</v>
      </c>
      <c r="AN45" s="178">
        <f t="shared" si="38"/>
        <v>1</v>
      </c>
    </row>
    <row r="46" spans="1:40" s="185" customFormat="1" x14ac:dyDescent="0.2">
      <c r="A46" s="198" t="s">
        <v>180</v>
      </c>
      <c r="B46" s="189"/>
      <c r="C46" s="13">
        <v>0</v>
      </c>
      <c r="D46" s="13">
        <v>1</v>
      </c>
      <c r="E46" s="13">
        <v>8</v>
      </c>
      <c r="F46" s="13">
        <v>1</v>
      </c>
      <c r="G46" s="13">
        <v>7</v>
      </c>
      <c r="H46" s="13">
        <v>7</v>
      </c>
      <c r="I46" s="13">
        <v>8</v>
      </c>
      <c r="J46" s="13">
        <v>6</v>
      </c>
      <c r="K46" s="13">
        <v>6</v>
      </c>
      <c r="L46" s="13">
        <v>1</v>
      </c>
      <c r="M46" s="13">
        <v>2</v>
      </c>
      <c r="N46" s="13">
        <v>9</v>
      </c>
      <c r="O46" s="13">
        <v>5</v>
      </c>
      <c r="P46" s="189"/>
      <c r="Q46" s="13">
        <v>8</v>
      </c>
      <c r="R46" s="13">
        <v>3</v>
      </c>
      <c r="S46" s="13">
        <v>1</v>
      </c>
      <c r="T46" s="13">
        <v>2</v>
      </c>
      <c r="U46" s="13">
        <v>1</v>
      </c>
      <c r="V46" s="13">
        <v>3</v>
      </c>
      <c r="W46" s="13">
        <v>6</v>
      </c>
      <c r="X46" s="13">
        <v>3</v>
      </c>
      <c r="Y46" s="13">
        <v>2</v>
      </c>
      <c r="Z46" s="13">
        <v>5</v>
      </c>
      <c r="AA46" s="13">
        <v>1</v>
      </c>
      <c r="AB46" s="13">
        <v>10</v>
      </c>
      <c r="AC46" s="13">
        <v>3</v>
      </c>
      <c r="AD46" s="13">
        <v>2</v>
      </c>
      <c r="AE46" s="13">
        <v>1</v>
      </c>
      <c r="AF46" s="13">
        <v>1</v>
      </c>
      <c r="AG46" s="13">
        <v>1</v>
      </c>
      <c r="AH46" s="13">
        <v>2</v>
      </c>
      <c r="AI46" s="13">
        <v>1</v>
      </c>
      <c r="AJ46" s="13">
        <v>0</v>
      </c>
      <c r="AK46" s="13">
        <v>2</v>
      </c>
      <c r="AL46" s="13"/>
      <c r="AM46" s="13"/>
      <c r="AN46" s="13"/>
    </row>
    <row r="47" spans="1:40" s="185" customFormat="1" x14ac:dyDescent="0.2">
      <c r="A47" s="198" t="s">
        <v>181</v>
      </c>
      <c r="B47" s="189"/>
      <c r="C47" s="13">
        <v>0</v>
      </c>
      <c r="D47" s="13">
        <v>1</v>
      </c>
      <c r="E47" s="13">
        <v>8</v>
      </c>
      <c r="F47" s="13">
        <v>1</v>
      </c>
      <c r="G47" s="13">
        <v>7</v>
      </c>
      <c r="H47" s="13">
        <v>7</v>
      </c>
      <c r="I47" s="13">
        <v>8</v>
      </c>
      <c r="J47" s="13">
        <v>6</v>
      </c>
      <c r="K47" s="13">
        <v>6</v>
      </c>
      <c r="L47" s="13">
        <v>1</v>
      </c>
      <c r="M47" s="13">
        <v>2</v>
      </c>
      <c r="N47" s="13">
        <v>9</v>
      </c>
      <c r="O47" s="13">
        <v>5</v>
      </c>
      <c r="P47" s="189"/>
      <c r="Q47" s="13">
        <v>8</v>
      </c>
      <c r="R47" s="13">
        <v>3</v>
      </c>
      <c r="S47" s="13">
        <v>1</v>
      </c>
      <c r="T47" s="13">
        <v>2</v>
      </c>
      <c r="U47" s="13">
        <v>1</v>
      </c>
      <c r="V47" s="13">
        <v>3</v>
      </c>
      <c r="W47" s="13">
        <v>6</v>
      </c>
      <c r="X47" s="13">
        <v>3</v>
      </c>
      <c r="Y47" s="13">
        <v>2</v>
      </c>
      <c r="Z47" s="13">
        <v>5</v>
      </c>
      <c r="AA47" s="13">
        <v>1</v>
      </c>
      <c r="AB47" s="13">
        <v>10</v>
      </c>
      <c r="AC47" s="13">
        <v>3</v>
      </c>
      <c r="AD47" s="13">
        <v>2</v>
      </c>
      <c r="AE47" s="13">
        <v>1</v>
      </c>
      <c r="AF47" s="13">
        <v>1</v>
      </c>
      <c r="AG47" s="13">
        <v>1</v>
      </c>
      <c r="AH47" s="13">
        <v>2</v>
      </c>
      <c r="AI47" s="13">
        <v>1</v>
      </c>
      <c r="AJ47" s="13">
        <v>0</v>
      </c>
      <c r="AK47" s="13">
        <v>2</v>
      </c>
      <c r="AL47" s="13"/>
      <c r="AM47" s="13"/>
      <c r="AN47" s="13"/>
    </row>
    <row r="48" spans="1:40" s="190" customFormat="1" x14ac:dyDescent="0.2">
      <c r="A48" s="188" t="s">
        <v>182</v>
      </c>
      <c r="B48" s="202">
        <v>1</v>
      </c>
      <c r="C48" s="189">
        <f t="shared" ref="C48:O48" si="39">IFERROR((C49/C50),0)</f>
        <v>0</v>
      </c>
      <c r="D48" s="189">
        <f t="shared" si="39"/>
        <v>1.23</v>
      </c>
      <c r="E48" s="189">
        <f t="shared" si="39"/>
        <v>1.48</v>
      </c>
      <c r="F48" s="189">
        <f t="shared" si="39"/>
        <v>1.0974999999999999</v>
      </c>
      <c r="G48" s="189">
        <f t="shared" si="39"/>
        <v>1.1399999999999999</v>
      </c>
      <c r="H48" s="189">
        <f t="shared" si="39"/>
        <v>1.1599999999999999</v>
      </c>
      <c r="I48" s="189">
        <f t="shared" si="39"/>
        <v>1.1975</v>
      </c>
      <c r="J48" s="189">
        <f t="shared" si="39"/>
        <v>1.4159999999999999</v>
      </c>
      <c r="K48" s="189">
        <f t="shared" si="39"/>
        <v>1.3825000000000001</v>
      </c>
      <c r="L48" s="189">
        <f t="shared" si="39"/>
        <v>1.3725000000000001</v>
      </c>
      <c r="M48" s="189">
        <f t="shared" si="39"/>
        <v>1.1475</v>
      </c>
      <c r="N48" s="189">
        <f t="shared" si="39"/>
        <v>1.125</v>
      </c>
      <c r="O48" s="189">
        <f t="shared" si="39"/>
        <v>1.1245000000000001</v>
      </c>
      <c r="P48" s="202">
        <v>1</v>
      </c>
      <c r="Q48" s="189">
        <f t="shared" ref="Q48:AN48" si="40">IFERROR((Q49/Q50),0)</f>
        <v>1.1850000000000001</v>
      </c>
      <c r="R48" s="189">
        <f t="shared" si="40"/>
        <v>1.1599999999999999</v>
      </c>
      <c r="S48" s="189">
        <f t="shared" si="40"/>
        <v>1.3105</v>
      </c>
      <c r="T48" s="189">
        <f t="shared" si="40"/>
        <v>1.151</v>
      </c>
      <c r="U48" s="189">
        <f t="shared" si="40"/>
        <v>1.2290000000000001</v>
      </c>
      <c r="V48" s="189">
        <f t="shared" si="40"/>
        <v>1.2495000000000001</v>
      </c>
      <c r="W48" s="189">
        <f t="shared" si="40"/>
        <v>1.2144999999999999</v>
      </c>
      <c r="X48" s="189">
        <f t="shared" si="40"/>
        <v>0.71890726096333568</v>
      </c>
      <c r="Y48" s="189">
        <f t="shared" si="40"/>
        <v>0.83857442348008382</v>
      </c>
      <c r="Z48" s="189">
        <f t="shared" si="40"/>
        <v>1.3875</v>
      </c>
      <c r="AA48" s="189">
        <f t="shared" si="40"/>
        <v>1.3769778481012658</v>
      </c>
      <c r="AB48" s="189">
        <f t="shared" si="40"/>
        <v>1.3420000000000001</v>
      </c>
      <c r="AC48" s="189">
        <f t="shared" si="40"/>
        <v>1.4655</v>
      </c>
      <c r="AD48" s="189">
        <f t="shared" si="40"/>
        <v>1.4205000000000001</v>
      </c>
      <c r="AE48" s="189">
        <f t="shared" si="40"/>
        <v>1.2745</v>
      </c>
      <c r="AF48" s="189">
        <f t="shared" si="40"/>
        <v>1.413</v>
      </c>
      <c r="AG48" s="189">
        <f t="shared" si="40"/>
        <v>1.4165000000000001</v>
      </c>
      <c r="AH48" s="189">
        <f t="shared" si="40"/>
        <v>1.329</v>
      </c>
      <c r="AI48" s="189">
        <f t="shared" si="40"/>
        <v>1.5285</v>
      </c>
      <c r="AJ48" s="189">
        <f t="shared" si="40"/>
        <v>1.429</v>
      </c>
      <c r="AK48" s="189">
        <f t="shared" si="40"/>
        <v>1.4</v>
      </c>
      <c r="AL48" s="189">
        <f t="shared" si="40"/>
        <v>0</v>
      </c>
      <c r="AM48" s="189">
        <f t="shared" si="40"/>
        <v>0</v>
      </c>
      <c r="AN48" s="189">
        <f t="shared" si="40"/>
        <v>0</v>
      </c>
    </row>
    <row r="49" spans="1:40" s="185" customFormat="1" x14ac:dyDescent="0.2">
      <c r="A49" s="198" t="s">
        <v>183</v>
      </c>
      <c r="B49" s="189"/>
      <c r="C49" s="13">
        <v>0</v>
      </c>
      <c r="D49" s="13">
        <v>2460</v>
      </c>
      <c r="E49" s="13">
        <v>2960</v>
      </c>
      <c r="F49" s="13">
        <v>2195</v>
      </c>
      <c r="G49" s="13">
        <v>2280</v>
      </c>
      <c r="H49" s="182">
        <v>2320</v>
      </c>
      <c r="I49" s="13">
        <v>2395</v>
      </c>
      <c r="J49" s="13">
        <v>2832</v>
      </c>
      <c r="K49" s="13">
        <v>2765</v>
      </c>
      <c r="L49" s="13">
        <v>2745</v>
      </c>
      <c r="M49" s="13">
        <v>2295</v>
      </c>
      <c r="N49" s="13">
        <v>2250</v>
      </c>
      <c r="O49" s="13">
        <v>2249</v>
      </c>
      <c r="P49" s="189"/>
      <c r="Q49" s="15">
        <v>2370</v>
      </c>
      <c r="R49" s="13">
        <v>2320</v>
      </c>
      <c r="S49" s="13">
        <v>2621</v>
      </c>
      <c r="T49" s="13">
        <v>2302</v>
      </c>
      <c r="U49" s="13">
        <v>2458</v>
      </c>
      <c r="V49" s="13">
        <v>2499</v>
      </c>
      <c r="W49" s="13">
        <v>2429</v>
      </c>
      <c r="X49" s="13">
        <v>2000</v>
      </c>
      <c r="Y49" s="13">
        <v>2000</v>
      </c>
      <c r="Z49" s="13">
        <v>2775</v>
      </c>
      <c r="AA49" s="13">
        <v>3481</v>
      </c>
      <c r="AB49" s="13">
        <v>2684</v>
      </c>
      <c r="AC49" s="13">
        <v>2931</v>
      </c>
      <c r="AD49" s="13">
        <v>2841</v>
      </c>
      <c r="AE49" s="13">
        <v>2549</v>
      </c>
      <c r="AF49" s="13">
        <v>2826</v>
      </c>
      <c r="AG49" s="15">
        <v>2833</v>
      </c>
      <c r="AH49" s="13">
        <v>2658</v>
      </c>
      <c r="AI49" s="15">
        <v>3057</v>
      </c>
      <c r="AJ49" s="13">
        <v>2858</v>
      </c>
      <c r="AK49" s="13">
        <v>2800</v>
      </c>
      <c r="AL49" s="13"/>
      <c r="AM49" s="13"/>
      <c r="AN49" s="13"/>
    </row>
    <row r="50" spans="1:40" s="185" customFormat="1" x14ac:dyDescent="0.2">
      <c r="A50" s="198" t="s">
        <v>184</v>
      </c>
      <c r="B50" s="189"/>
      <c r="C50" s="13">
        <v>2000</v>
      </c>
      <c r="D50" s="13">
        <v>2000</v>
      </c>
      <c r="E50" s="13">
        <v>2000</v>
      </c>
      <c r="F50" s="13">
        <v>2000</v>
      </c>
      <c r="G50" s="13">
        <v>2000</v>
      </c>
      <c r="H50" s="182">
        <v>2000</v>
      </c>
      <c r="I50" s="13">
        <v>2000</v>
      </c>
      <c r="J50" s="13">
        <v>2000</v>
      </c>
      <c r="K50" s="13">
        <v>2000</v>
      </c>
      <c r="L50" s="13">
        <v>2000</v>
      </c>
      <c r="M50" s="13">
        <v>2000</v>
      </c>
      <c r="N50" s="13">
        <v>2000</v>
      </c>
      <c r="O50" s="13">
        <v>2000</v>
      </c>
      <c r="P50" s="189"/>
      <c r="Q50" s="19">
        <v>2000</v>
      </c>
      <c r="R50" s="13">
        <v>2000</v>
      </c>
      <c r="S50" s="13">
        <v>2000</v>
      </c>
      <c r="T50" s="13">
        <v>2000</v>
      </c>
      <c r="U50" s="13">
        <v>2000</v>
      </c>
      <c r="V50" s="13">
        <v>2000</v>
      </c>
      <c r="W50" s="13">
        <v>2000</v>
      </c>
      <c r="X50" s="13">
        <v>2782</v>
      </c>
      <c r="Y50" s="13">
        <v>2385</v>
      </c>
      <c r="Z50" s="13">
        <v>2000</v>
      </c>
      <c r="AA50" s="13">
        <v>2528</v>
      </c>
      <c r="AB50" s="13">
        <v>2000</v>
      </c>
      <c r="AC50" s="13">
        <v>2000</v>
      </c>
      <c r="AD50" s="13">
        <v>2000</v>
      </c>
      <c r="AE50" s="13">
        <v>2000</v>
      </c>
      <c r="AF50" s="13">
        <v>2000</v>
      </c>
      <c r="AG50" s="19">
        <v>2000</v>
      </c>
      <c r="AH50" s="13">
        <v>2000</v>
      </c>
      <c r="AI50" s="19">
        <v>2000</v>
      </c>
      <c r="AJ50" s="13">
        <v>2000</v>
      </c>
      <c r="AK50" s="13">
        <v>2000</v>
      </c>
      <c r="AL50" s="13"/>
      <c r="AM50" s="13"/>
      <c r="AN50" s="13"/>
    </row>
    <row r="51" spans="1:40" s="194" customFormat="1" ht="25.5" x14ac:dyDescent="0.2">
      <c r="A51" s="177" t="s">
        <v>185</v>
      </c>
      <c r="B51" s="178" t="s">
        <v>186</v>
      </c>
      <c r="C51" s="178">
        <f>IF((C53=0),1,IF((ISBLANK(C53)),0,IF((C53=0),1,((IFERROR((C52/C53),0))))))</f>
        <v>1</v>
      </c>
      <c r="D51" s="178">
        <f t="shared" ref="D51:O51" si="41">IF((D53=0),1,IF((ISBLANK(D53)),0,IF((D53=0),1,((IFERROR((D52/D53),0))))))</f>
        <v>1</v>
      </c>
      <c r="E51" s="178">
        <f t="shared" si="41"/>
        <v>1</v>
      </c>
      <c r="F51" s="178">
        <f t="shared" si="41"/>
        <v>1</v>
      </c>
      <c r="G51" s="178">
        <f t="shared" si="41"/>
        <v>1</v>
      </c>
      <c r="H51" s="178">
        <f t="shared" si="41"/>
        <v>1</v>
      </c>
      <c r="I51" s="178">
        <f t="shared" si="41"/>
        <v>1</v>
      </c>
      <c r="J51" s="178">
        <f t="shared" si="41"/>
        <v>1</v>
      </c>
      <c r="K51" s="178">
        <f t="shared" si="41"/>
        <v>1</v>
      </c>
      <c r="L51" s="178">
        <f t="shared" si="41"/>
        <v>1</v>
      </c>
      <c r="M51" s="178">
        <f t="shared" si="41"/>
        <v>1</v>
      </c>
      <c r="N51" s="178">
        <f t="shared" si="41"/>
        <v>1</v>
      </c>
      <c r="O51" s="178">
        <f t="shared" si="41"/>
        <v>1</v>
      </c>
      <c r="P51" s="178" t="s">
        <v>186</v>
      </c>
      <c r="Q51" s="178">
        <f t="shared" ref="Q51:AN51" si="42">IF((Q53=0),1,IF((ISBLANK(Q53)),0,IF((Q53=0),1,((IFERROR((Q52/Q53),0))))))</f>
        <v>1</v>
      </c>
      <c r="R51" s="178">
        <f t="shared" si="42"/>
        <v>1</v>
      </c>
      <c r="S51" s="178">
        <f t="shared" si="42"/>
        <v>1</v>
      </c>
      <c r="T51" s="178">
        <f t="shared" si="42"/>
        <v>1</v>
      </c>
      <c r="U51" s="178">
        <f t="shared" si="42"/>
        <v>1</v>
      </c>
      <c r="V51" s="178">
        <f t="shared" si="42"/>
        <v>1</v>
      </c>
      <c r="W51" s="178">
        <f t="shared" si="42"/>
        <v>1</v>
      </c>
      <c r="X51" s="178">
        <f t="shared" si="42"/>
        <v>1</v>
      </c>
      <c r="Y51" s="178">
        <f t="shared" si="42"/>
        <v>1</v>
      </c>
      <c r="Z51" s="178">
        <f t="shared" si="42"/>
        <v>1</v>
      </c>
      <c r="AA51" s="178">
        <f t="shared" si="42"/>
        <v>1</v>
      </c>
      <c r="AB51" s="178">
        <f t="shared" si="42"/>
        <v>1</v>
      </c>
      <c r="AC51" s="178">
        <f t="shared" si="42"/>
        <v>1</v>
      </c>
      <c r="AD51" s="178">
        <f t="shared" si="42"/>
        <v>1</v>
      </c>
      <c r="AE51" s="178">
        <f t="shared" si="42"/>
        <v>1</v>
      </c>
      <c r="AF51" s="178">
        <f t="shared" si="42"/>
        <v>1</v>
      </c>
      <c r="AG51" s="178">
        <f t="shared" si="42"/>
        <v>1</v>
      </c>
      <c r="AH51" s="178">
        <f t="shared" si="42"/>
        <v>1</v>
      </c>
      <c r="AI51" s="178">
        <f t="shared" si="42"/>
        <v>1</v>
      </c>
      <c r="AJ51" s="178">
        <f t="shared" si="42"/>
        <v>1</v>
      </c>
      <c r="AK51" s="178">
        <f t="shared" si="42"/>
        <v>1</v>
      </c>
      <c r="AL51" s="178">
        <f t="shared" si="42"/>
        <v>1</v>
      </c>
      <c r="AM51" s="178">
        <f t="shared" si="42"/>
        <v>1</v>
      </c>
      <c r="AN51" s="178">
        <f t="shared" si="42"/>
        <v>1</v>
      </c>
    </row>
    <row r="52" spans="1:40" s="185" customFormat="1" x14ac:dyDescent="0.2">
      <c r="A52" s="198" t="s">
        <v>187</v>
      </c>
      <c r="B52" s="189"/>
      <c r="C52" s="13">
        <v>1388</v>
      </c>
      <c r="D52" s="13">
        <v>2027</v>
      </c>
      <c r="E52" s="13">
        <v>2822</v>
      </c>
      <c r="F52" s="13">
        <v>4008</v>
      </c>
      <c r="G52" s="13">
        <v>3414</v>
      </c>
      <c r="H52" s="13">
        <v>4438</v>
      </c>
      <c r="I52" s="13">
        <v>4774</v>
      </c>
      <c r="J52" s="13">
        <v>5003</v>
      </c>
      <c r="K52" s="196">
        <v>5450</v>
      </c>
      <c r="L52" s="13">
        <v>5122</v>
      </c>
      <c r="M52" s="13">
        <v>5711</v>
      </c>
      <c r="N52" s="13">
        <v>5476</v>
      </c>
      <c r="O52" s="13">
        <v>6439</v>
      </c>
      <c r="P52" s="189"/>
      <c r="Q52" s="15">
        <v>6512</v>
      </c>
      <c r="R52" s="13">
        <v>6623</v>
      </c>
      <c r="S52" s="13">
        <v>7769</v>
      </c>
      <c r="T52" s="13">
        <v>7589</v>
      </c>
      <c r="U52" s="13">
        <v>8733</v>
      </c>
      <c r="V52" s="13">
        <v>8639</v>
      </c>
      <c r="W52" s="13">
        <v>8923</v>
      </c>
      <c r="X52" s="13">
        <v>8830</v>
      </c>
      <c r="Y52" s="13">
        <v>8908</v>
      </c>
      <c r="Z52" s="13">
        <v>8987</v>
      </c>
      <c r="AA52" s="13">
        <v>8223</v>
      </c>
      <c r="AB52" s="13">
        <v>8494</v>
      </c>
      <c r="AC52" s="203">
        <v>8300</v>
      </c>
      <c r="AD52" s="13">
        <v>8106</v>
      </c>
      <c r="AE52" s="13">
        <v>8421</v>
      </c>
      <c r="AF52" s="13">
        <v>8935</v>
      </c>
      <c r="AG52" s="13">
        <v>9214</v>
      </c>
      <c r="AH52" s="13">
        <v>8424</v>
      </c>
      <c r="AI52" s="13">
        <v>8661</v>
      </c>
      <c r="AJ52" s="13">
        <v>8541</v>
      </c>
      <c r="AK52" s="13">
        <v>8832</v>
      </c>
      <c r="AL52" s="13"/>
      <c r="AM52" s="13"/>
      <c r="AN52" s="13"/>
    </row>
    <row r="53" spans="1:40" s="185" customFormat="1" x14ac:dyDescent="0.2">
      <c r="A53" s="198" t="s">
        <v>188</v>
      </c>
      <c r="B53" s="189"/>
      <c r="C53" s="13">
        <v>1388</v>
      </c>
      <c r="D53" s="13">
        <v>2027</v>
      </c>
      <c r="E53" s="13">
        <v>2822</v>
      </c>
      <c r="F53" s="13">
        <v>4008</v>
      </c>
      <c r="G53" s="13">
        <v>3414</v>
      </c>
      <c r="H53" s="13">
        <v>4438</v>
      </c>
      <c r="I53" s="13">
        <v>4774</v>
      </c>
      <c r="J53" s="13">
        <v>5003</v>
      </c>
      <c r="K53" s="196">
        <v>5450</v>
      </c>
      <c r="L53" s="13">
        <v>5122</v>
      </c>
      <c r="M53" s="13">
        <v>5711</v>
      </c>
      <c r="N53" s="13">
        <v>5476</v>
      </c>
      <c r="O53" s="13">
        <v>6439</v>
      </c>
      <c r="P53" s="189"/>
      <c r="Q53" s="19">
        <v>6512</v>
      </c>
      <c r="R53" s="13">
        <v>6623</v>
      </c>
      <c r="S53" s="13">
        <v>7769</v>
      </c>
      <c r="T53" s="13">
        <v>7589</v>
      </c>
      <c r="U53" s="13">
        <v>8733</v>
      </c>
      <c r="V53" s="13">
        <v>8639</v>
      </c>
      <c r="W53" s="13">
        <v>8923</v>
      </c>
      <c r="X53" s="13">
        <v>8830</v>
      </c>
      <c r="Y53" s="13">
        <v>8908</v>
      </c>
      <c r="Z53" s="13">
        <v>8987</v>
      </c>
      <c r="AA53" s="13">
        <v>8223</v>
      </c>
      <c r="AB53" s="13">
        <v>8494</v>
      </c>
      <c r="AC53" s="203">
        <v>8300</v>
      </c>
      <c r="AD53" s="13">
        <v>8106</v>
      </c>
      <c r="AE53" s="13">
        <v>8421</v>
      </c>
      <c r="AF53" s="13">
        <v>8935</v>
      </c>
      <c r="AG53" s="13">
        <v>9214</v>
      </c>
      <c r="AH53" s="13">
        <v>8424</v>
      </c>
      <c r="AI53" s="13">
        <v>8661</v>
      </c>
      <c r="AJ53" s="13">
        <v>8541</v>
      </c>
      <c r="AK53" s="13">
        <v>8832</v>
      </c>
      <c r="AL53" s="13"/>
      <c r="AM53" s="13"/>
      <c r="AN53" s="13"/>
    </row>
    <row r="54" spans="1:40" s="194" customFormat="1" ht="25.5" x14ac:dyDescent="0.2">
      <c r="A54" s="177" t="s">
        <v>189</v>
      </c>
      <c r="B54" s="178" t="s">
        <v>155</v>
      </c>
      <c r="C54" s="178">
        <f t="shared" ref="C54:O54" si="43">IFERROR((C55/C56),0)</f>
        <v>7.619047619047619E-3</v>
      </c>
      <c r="D54" s="178">
        <f t="shared" si="43"/>
        <v>5.3285968028419185E-3</v>
      </c>
      <c r="E54" s="178">
        <f t="shared" si="43"/>
        <v>1.7838939857288481E-3</v>
      </c>
      <c r="F54" s="178">
        <f t="shared" si="43"/>
        <v>1.2681159420289854E-3</v>
      </c>
      <c r="G54" s="178">
        <f t="shared" si="43"/>
        <v>7.1098471382865266E-4</v>
      </c>
      <c r="H54" s="178">
        <f t="shared" si="43"/>
        <v>2.614720878546215E-3</v>
      </c>
      <c r="I54" s="178">
        <f t="shared" si="43"/>
        <v>4.0860800871697087E-3</v>
      </c>
      <c r="J54" s="178">
        <f t="shared" si="43"/>
        <v>1.4684287812041115E-3</v>
      </c>
      <c r="K54" s="178">
        <f t="shared" si="43"/>
        <v>1.3922728854855553E-3</v>
      </c>
      <c r="L54" s="178">
        <f t="shared" si="43"/>
        <v>2.8279847534735032E-3</v>
      </c>
      <c r="M54" s="178">
        <f t="shared" si="43"/>
        <v>2.5877238381119966E-3</v>
      </c>
      <c r="N54" s="178">
        <f t="shared" si="43"/>
        <v>2.1946669592889279E-3</v>
      </c>
      <c r="O54" s="178">
        <f t="shared" si="43"/>
        <v>4.6836073741903335E-3</v>
      </c>
      <c r="P54" s="178" t="s">
        <v>155</v>
      </c>
      <c r="Q54" s="178">
        <f t="shared" ref="Q54:AN54" si="44">IFERROR((Q55/Q56),0)</f>
        <v>2.2215782864870087E-3</v>
      </c>
      <c r="R54" s="178">
        <f t="shared" si="44"/>
        <v>1.713882447827402E-3</v>
      </c>
      <c r="S54" s="178">
        <f t="shared" si="44"/>
        <v>1.1631771352608839E-3</v>
      </c>
      <c r="T54" s="178">
        <f t="shared" si="44"/>
        <v>1.869508319312021E-3</v>
      </c>
      <c r="U54" s="178">
        <f t="shared" si="44"/>
        <v>1.6876958932733263E-3</v>
      </c>
      <c r="V54" s="178">
        <f t="shared" si="44"/>
        <v>2.1304490331039002E-3</v>
      </c>
      <c r="W54" s="178">
        <f t="shared" si="44"/>
        <v>9.8732927431298347E-4</v>
      </c>
      <c r="X54" s="178">
        <f t="shared" si="44"/>
        <v>2.9852974102544966E-3</v>
      </c>
      <c r="Y54" s="178">
        <f t="shared" si="44"/>
        <v>2.0529016975917884E-3</v>
      </c>
      <c r="Z54" s="178">
        <f t="shared" si="44"/>
        <v>2.0679074111133347E-3</v>
      </c>
      <c r="AA54" s="178">
        <f t="shared" si="44"/>
        <v>2.6111665770678135E-3</v>
      </c>
      <c r="AB54" s="178">
        <f t="shared" si="44"/>
        <v>3.7284449277613795E-3</v>
      </c>
      <c r="AC54" s="178">
        <f t="shared" si="44"/>
        <v>2.9653592128319182E-3</v>
      </c>
      <c r="AD54" s="178">
        <f t="shared" si="44"/>
        <v>2.5197732204101631E-3</v>
      </c>
      <c r="AE54" s="178">
        <f t="shared" si="44"/>
        <v>1.581709684377022E-3</v>
      </c>
      <c r="AF54" s="178">
        <f t="shared" si="44"/>
        <v>2.0214271275520519E-3</v>
      </c>
      <c r="AG54" s="178">
        <f t="shared" si="44"/>
        <v>5.2495275425211733E-3</v>
      </c>
      <c r="AH54" s="178">
        <f t="shared" si="44"/>
        <v>2.4448066380204476E-3</v>
      </c>
      <c r="AI54" s="178">
        <f t="shared" si="44"/>
        <v>2.4214799515704009E-3</v>
      </c>
      <c r="AJ54" s="178">
        <f t="shared" si="44"/>
        <v>2.9929700006960393E-3</v>
      </c>
      <c r="AK54" s="178">
        <f t="shared" si="44"/>
        <v>2.7063599458728013E-3</v>
      </c>
      <c r="AL54" s="178">
        <f t="shared" si="44"/>
        <v>0</v>
      </c>
      <c r="AM54" s="178">
        <f t="shared" si="44"/>
        <v>0</v>
      </c>
      <c r="AN54" s="178">
        <f t="shared" si="44"/>
        <v>0</v>
      </c>
    </row>
    <row r="55" spans="1:40" s="185" customFormat="1" x14ac:dyDescent="0.2">
      <c r="A55" s="198" t="s">
        <v>190</v>
      </c>
      <c r="B55" s="189"/>
      <c r="C55" s="13">
        <v>4</v>
      </c>
      <c r="D55" s="13">
        <v>9</v>
      </c>
      <c r="E55" s="13">
        <v>7</v>
      </c>
      <c r="F55" s="13">
        <v>7</v>
      </c>
      <c r="G55" s="13">
        <v>4</v>
      </c>
      <c r="H55" s="182">
        <v>20</v>
      </c>
      <c r="I55" s="13">
        <v>30</v>
      </c>
      <c r="J55" s="13">
        <v>11</v>
      </c>
      <c r="K55" s="13">
        <v>12</v>
      </c>
      <c r="L55" s="13">
        <v>23</v>
      </c>
      <c r="M55" s="13">
        <v>25</v>
      </c>
      <c r="N55" s="13">
        <v>20</v>
      </c>
      <c r="O55" s="13">
        <v>47</v>
      </c>
      <c r="P55" s="189"/>
      <c r="Q55" s="13">
        <v>23</v>
      </c>
      <c r="R55" s="13">
        <v>17</v>
      </c>
      <c r="S55" s="13">
        <v>14</v>
      </c>
      <c r="T55" s="13">
        <v>20</v>
      </c>
      <c r="U55" s="13">
        <v>21</v>
      </c>
      <c r="V55" s="13">
        <v>26</v>
      </c>
      <c r="W55" s="13">
        <v>12</v>
      </c>
      <c r="X55" s="13">
        <v>40</v>
      </c>
      <c r="Y55" s="13">
        <v>26</v>
      </c>
      <c r="Z55" s="13">
        <v>31</v>
      </c>
      <c r="AA55" s="13">
        <v>34</v>
      </c>
      <c r="AB55" s="13">
        <v>48</v>
      </c>
      <c r="AC55" s="13">
        <v>44</v>
      </c>
      <c r="AD55" s="13">
        <v>36</v>
      </c>
      <c r="AE55" s="13">
        <v>22</v>
      </c>
      <c r="AF55" s="13">
        <v>30</v>
      </c>
      <c r="AG55" s="13">
        <v>75</v>
      </c>
      <c r="AH55" s="13">
        <v>33</v>
      </c>
      <c r="AI55" s="13">
        <v>34</v>
      </c>
      <c r="AJ55" s="13">
        <v>43</v>
      </c>
      <c r="AK55" s="13">
        <v>38</v>
      </c>
      <c r="AL55" s="13"/>
      <c r="AM55" s="13"/>
      <c r="AN55" s="13"/>
    </row>
    <row r="56" spans="1:40" s="185" customFormat="1" x14ac:dyDescent="0.2">
      <c r="A56" s="198" t="s">
        <v>191</v>
      </c>
      <c r="B56" s="189"/>
      <c r="C56" s="13">
        <v>525</v>
      </c>
      <c r="D56" s="13">
        <v>1689</v>
      </c>
      <c r="E56" s="13">
        <v>3924</v>
      </c>
      <c r="F56" s="196">
        <v>5520</v>
      </c>
      <c r="G56" s="13">
        <v>5626</v>
      </c>
      <c r="H56" s="182">
        <v>7649</v>
      </c>
      <c r="I56" s="13">
        <v>7342</v>
      </c>
      <c r="J56" s="13">
        <v>7491</v>
      </c>
      <c r="K56" s="13">
        <v>8619</v>
      </c>
      <c r="L56" s="13">
        <v>8133</v>
      </c>
      <c r="M56" s="13">
        <v>9661</v>
      </c>
      <c r="N56" s="13">
        <v>9113</v>
      </c>
      <c r="O56" s="13">
        <v>10035</v>
      </c>
      <c r="P56" s="189"/>
      <c r="Q56" s="13">
        <v>10353</v>
      </c>
      <c r="R56" s="13">
        <v>9919</v>
      </c>
      <c r="S56" s="13">
        <v>12036</v>
      </c>
      <c r="T56" s="13">
        <v>10698</v>
      </c>
      <c r="U56" s="13">
        <v>12443</v>
      </c>
      <c r="V56" s="13">
        <v>12204</v>
      </c>
      <c r="W56" s="13">
        <v>12154</v>
      </c>
      <c r="X56" s="13">
        <v>13399</v>
      </c>
      <c r="Y56" s="13">
        <v>12665</v>
      </c>
      <c r="Z56" s="13">
        <v>14991</v>
      </c>
      <c r="AA56" s="13">
        <v>13021</v>
      </c>
      <c r="AB56" s="13">
        <v>12874</v>
      </c>
      <c r="AC56" s="13">
        <v>14838</v>
      </c>
      <c r="AD56" s="13">
        <v>14287</v>
      </c>
      <c r="AE56" s="13">
        <v>13909</v>
      </c>
      <c r="AF56" s="13">
        <v>14841</v>
      </c>
      <c r="AG56" s="13">
        <v>14287</v>
      </c>
      <c r="AH56" s="13">
        <v>13498</v>
      </c>
      <c r="AI56" s="13">
        <v>14041</v>
      </c>
      <c r="AJ56" s="13">
        <v>14367</v>
      </c>
      <c r="AK56" s="13">
        <v>14041</v>
      </c>
      <c r="AL56" s="13"/>
      <c r="AM56" s="13"/>
      <c r="AN56" s="13"/>
    </row>
    <row r="57" spans="1:40" ht="15" x14ac:dyDescent="0.2">
      <c r="G57" s="148"/>
      <c r="H57" s="148"/>
      <c r="I57" s="148"/>
      <c r="P57" s="63"/>
    </row>
    <row r="58" spans="1:40" x14ac:dyDescent="0.2">
      <c r="P58" s="63"/>
    </row>
    <row r="59" spans="1:40" x14ac:dyDescent="0.2">
      <c r="A59" s="281" t="s">
        <v>136</v>
      </c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</row>
    <row r="60" spans="1:40" x14ac:dyDescent="0.2">
      <c r="A60" s="281"/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</row>
    <row r="61" spans="1:40" x14ac:dyDescent="0.2">
      <c r="A61" s="281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</row>
    <row r="62" spans="1:40" x14ac:dyDescent="0.2">
      <c r="A62" s="281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</row>
    <row r="63" spans="1:40" x14ac:dyDescent="0.2">
      <c r="A63" s="281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</row>
    <row r="64" spans="1:40" x14ac:dyDescent="0.2">
      <c r="A64" s="281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</row>
    <row r="65" spans="1:40" x14ac:dyDescent="0.2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</row>
    <row r="66" spans="1:40" x14ac:dyDescent="0.2">
      <c r="A66" s="281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</row>
    <row r="67" spans="1:40" x14ac:dyDescent="0.2">
      <c r="A67" s="281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</row>
  </sheetData>
  <mergeCells count="4">
    <mergeCell ref="A1:AB6"/>
    <mergeCell ref="A7:AN7"/>
    <mergeCell ref="B8:AN8"/>
    <mergeCell ref="A59:AN67"/>
  </mergeCells>
  <conditionalFormatting sqref="A59:A64 AO59:IV67">
    <cfRule type="cellIs" dxfId="5" priority="1" operator="equal">
      <formula>"N/A"</formula>
    </cfRule>
  </conditionalFormatting>
  <printOptions horizontalCentered="1"/>
  <pageMargins left="0" right="0" top="0.39370078740157483" bottom="0.39370078740157483" header="0" footer="0"/>
  <pageSetup paperSize="9" scale="95" fitToHeight="2" orientation="landscape" useFirstPageNumber="1" horizontalDpi="300" verticalDpi="300" r:id="rId1"/>
  <headerFooter>
    <oddHeader>&amp;C&amp;"Times New Roman,Normal"&amp;12&amp;A</oddHeader>
    <oddFooter>&amp;RPágina &amp;P de &amp;N</oddFooter>
  </headerFooter>
  <rowBreaks count="1" manualBreakCount="1">
    <brk id="38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94DD-BF0F-4C37-B072-095DDF208720}">
  <sheetPr>
    <tabColor theme="5" tint="0.39997558519241921"/>
  </sheetPr>
  <dimension ref="A1:BV104"/>
  <sheetViews>
    <sheetView showGridLines="0" view="pageBreakPreview" topLeftCell="A88" zoomScaleNormal="100" zoomScaleSheetLayoutView="100" workbookViewId="0">
      <selection activeCell="A101" sqref="A101:BU104"/>
    </sheetView>
  </sheetViews>
  <sheetFormatPr defaultColWidth="8.7109375" defaultRowHeight="12.75" x14ac:dyDescent="0.2"/>
  <cols>
    <col min="1" max="1" width="64.140625" style="206" bestFit="1" customWidth="1"/>
    <col min="2" max="9" width="10.7109375" style="206" hidden="1" customWidth="1"/>
    <col min="10" max="11" width="10.7109375" style="280" hidden="1" customWidth="1"/>
    <col min="12" max="21" width="10.7109375" style="206" hidden="1" customWidth="1"/>
    <col min="22" max="23" width="10.7109375" style="280" hidden="1" customWidth="1"/>
    <col min="24" max="24" width="10.42578125" style="280" hidden="1" customWidth="1"/>
    <col min="25" max="25" width="8.85546875" style="280" hidden="1" customWidth="1"/>
    <col min="26" max="26" width="10.42578125" style="280" hidden="1" customWidth="1"/>
    <col min="27" max="27" width="8.85546875" style="280" hidden="1" customWidth="1"/>
    <col min="28" max="28" width="10.42578125" style="280" hidden="1" customWidth="1"/>
    <col min="29" max="29" width="8.85546875" style="280" hidden="1" customWidth="1"/>
    <col min="30" max="30" width="10.42578125" style="280" hidden="1" customWidth="1"/>
    <col min="31" max="31" width="8.85546875" style="280" hidden="1" customWidth="1"/>
    <col min="32" max="32" width="10.42578125" style="280" hidden="1" customWidth="1"/>
    <col min="33" max="33" width="8.85546875" style="280" hidden="1" customWidth="1"/>
    <col min="34" max="35" width="25.7109375" style="280" hidden="1" customWidth="1"/>
    <col min="36" max="43" width="20.7109375" style="206" hidden="1" customWidth="1"/>
    <col min="44" max="45" width="20.7109375" style="280" hidden="1" customWidth="1"/>
    <col min="46" max="47" width="19.7109375" style="280" hidden="1" customWidth="1"/>
    <col min="48" max="53" width="16.7109375" style="206" hidden="1" customWidth="1"/>
    <col min="54" max="65" width="16.7109375" style="280" hidden="1" customWidth="1"/>
    <col min="66" max="67" width="16.7109375" style="280" customWidth="1"/>
    <col min="68" max="73" width="16.7109375" style="280" hidden="1" customWidth="1"/>
    <col min="74" max="74" width="8.7109375" style="280" customWidth="1"/>
    <col min="75" max="16384" width="8.7109375" style="206"/>
  </cols>
  <sheetData>
    <row r="1" spans="1:73" s="172" customFormat="1" x14ac:dyDescent="0.2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</row>
    <row r="2" spans="1:73" s="172" customFormat="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</row>
    <row r="3" spans="1:73" s="172" customFormat="1" x14ac:dyDescent="0.2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</row>
    <row r="4" spans="1:73" s="172" customFormat="1" x14ac:dyDescent="0.2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</row>
    <row r="5" spans="1:73" s="172" customFormat="1" x14ac:dyDescent="0.2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</row>
    <row r="6" spans="1:73" s="172" customFormat="1" x14ac:dyDescent="0.2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</row>
    <row r="7" spans="1:73" s="205" customFormat="1" ht="15" x14ac:dyDescent="0.25">
      <c r="A7" s="285" t="s">
        <v>0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</row>
    <row r="8" spans="1:73" s="206" customFormat="1" x14ac:dyDescent="0.2">
      <c r="A8" s="429" t="s">
        <v>192</v>
      </c>
      <c r="B8" s="429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30" t="s">
        <v>2</v>
      </c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</row>
    <row r="9" spans="1:73" s="206" customFormat="1" x14ac:dyDescent="0.2">
      <c r="A9" s="207" t="s">
        <v>193</v>
      </c>
      <c r="B9" s="208"/>
      <c r="C9" s="208"/>
      <c r="D9" s="208"/>
      <c r="E9" s="208"/>
      <c r="F9" s="208"/>
      <c r="G9" s="208"/>
      <c r="H9" s="208"/>
      <c r="I9" s="208"/>
      <c r="J9" s="209"/>
      <c r="K9" s="209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9"/>
      <c r="W9" s="209"/>
      <c r="X9" s="208"/>
      <c r="Y9" s="208"/>
      <c r="Z9" s="209"/>
      <c r="AA9" s="209"/>
      <c r="AB9" s="209"/>
      <c r="AC9" s="209"/>
      <c r="AD9" s="209"/>
      <c r="AE9" s="209"/>
      <c r="AF9" s="208"/>
      <c r="AG9" s="208"/>
      <c r="AH9" s="209"/>
      <c r="AI9" s="209"/>
      <c r="AJ9" s="208"/>
      <c r="AK9" s="208"/>
      <c r="AL9" s="208"/>
      <c r="AM9" s="208"/>
      <c r="AN9" s="431"/>
      <c r="AO9" s="432"/>
      <c r="AP9" s="208"/>
      <c r="AQ9" s="208"/>
      <c r="AR9" s="209"/>
      <c r="AS9" s="209"/>
      <c r="AT9" s="209"/>
      <c r="AU9" s="209"/>
      <c r="AV9" s="208"/>
      <c r="AW9" s="210"/>
      <c r="AX9" s="208"/>
      <c r="AY9" s="210"/>
      <c r="AZ9" s="208"/>
      <c r="BA9" s="210"/>
      <c r="BB9" s="209"/>
      <c r="BC9" s="211"/>
      <c r="BD9" s="209"/>
      <c r="BE9" s="211"/>
      <c r="BF9" s="209"/>
      <c r="BG9" s="211"/>
      <c r="BH9" s="209"/>
      <c r="BI9" s="211"/>
      <c r="BJ9" s="209"/>
      <c r="BK9" s="211"/>
      <c r="BL9" s="209"/>
      <c r="BM9" s="211"/>
      <c r="BN9" s="209"/>
      <c r="BO9" s="211"/>
      <c r="BP9" s="209"/>
      <c r="BQ9" s="211"/>
      <c r="BR9" s="209"/>
      <c r="BS9" s="211"/>
      <c r="BT9" s="209"/>
      <c r="BU9" s="211"/>
    </row>
    <row r="10" spans="1:73" s="206" customFormat="1" x14ac:dyDescent="0.2">
      <c r="A10" s="212" t="s">
        <v>194</v>
      </c>
      <c r="B10" s="345">
        <v>44562</v>
      </c>
      <c r="C10" s="345"/>
      <c r="D10" s="345" t="e">
        <f ca="1">_xll.FIMMÊS(B10,0)+1</f>
        <v>#NAME?</v>
      </c>
      <c r="E10" s="345"/>
      <c r="F10" s="345" t="e">
        <f ca="1">_xll.FIMMÊS(D10,0)+1</f>
        <v>#NAME?</v>
      </c>
      <c r="G10" s="345"/>
      <c r="H10" s="345" t="e">
        <f ca="1">_xll.FIMMÊS(F10,0)+1</f>
        <v>#NAME?</v>
      </c>
      <c r="I10" s="345"/>
      <c r="J10" s="345" t="e">
        <f ca="1">_xll.FIMMÊS(H10,0)+1</f>
        <v>#NAME?</v>
      </c>
      <c r="K10" s="345"/>
      <c r="L10" s="345" t="e">
        <f ca="1">_xll.FIMMÊS(J10,0)+1</f>
        <v>#NAME?</v>
      </c>
      <c r="M10" s="345"/>
      <c r="N10" s="345" t="e">
        <f ca="1">_xll.FIMMÊS(L10,0)+1</f>
        <v>#NAME?</v>
      </c>
      <c r="O10" s="345"/>
      <c r="P10" s="394" t="e">
        <f ca="1">_xll.FIMMÊS(N10,0)+1</f>
        <v>#NAME?</v>
      </c>
      <c r="Q10" s="394"/>
      <c r="R10" s="345" t="e">
        <f ca="1">_xll.FIMMÊS(P10,0)+1</f>
        <v>#NAME?</v>
      </c>
      <c r="S10" s="345"/>
      <c r="T10" s="345" t="e">
        <f ca="1">_xll.FIMMÊS(R10,0)+1</f>
        <v>#NAME?</v>
      </c>
      <c r="U10" s="345"/>
      <c r="V10" s="345" t="e">
        <f ca="1">_xll.FIMMÊS(T10,0)+1</f>
        <v>#NAME?</v>
      </c>
      <c r="W10" s="345"/>
      <c r="X10" s="345" t="e">
        <f ca="1">_xll.FIMMÊS(V10,0)+1</f>
        <v>#NAME?</v>
      </c>
      <c r="Y10" s="345"/>
      <c r="Z10" s="345" t="e">
        <f ca="1">_xll.FIMMÊS(X10,0)+1</f>
        <v>#NAME?</v>
      </c>
      <c r="AA10" s="345"/>
      <c r="AB10" s="345" t="e">
        <f ca="1">_xll.FIMMÊS(Z10,0)+1</f>
        <v>#NAME?</v>
      </c>
      <c r="AC10" s="345"/>
      <c r="AD10" s="345" t="e">
        <f ca="1">_xll.FIMMÊS(AB10,0)+1</f>
        <v>#NAME?</v>
      </c>
      <c r="AE10" s="345"/>
      <c r="AF10" s="345" t="e">
        <f ca="1">_xll.FIMMÊS(AD10,0)+1</f>
        <v>#NAME?</v>
      </c>
      <c r="AG10" s="345"/>
      <c r="AH10" s="345" t="e">
        <f ca="1">_xll.FIMMÊS(AF10,0)+1</f>
        <v>#NAME?</v>
      </c>
      <c r="AI10" s="345"/>
      <c r="AJ10" s="345" t="e">
        <f ca="1">_xll.FIMMÊS(AH10,0)+1</f>
        <v>#NAME?</v>
      </c>
      <c r="AK10" s="345"/>
      <c r="AL10" s="345" t="e">
        <f ca="1">_xll.FIMMÊS(AJ10,0)+1</f>
        <v>#NAME?</v>
      </c>
      <c r="AM10" s="345"/>
      <c r="AN10" s="330" t="e">
        <f ca="1">_xll.FIMMÊS(AL10,0)+1</f>
        <v>#NAME?</v>
      </c>
      <c r="AO10" s="330"/>
      <c r="AP10" s="376" t="e">
        <f ca="1">_xll.FIMMÊS(AN10,0)+1</f>
        <v>#NAME?</v>
      </c>
      <c r="AQ10" s="345"/>
      <c r="AR10" s="345" t="e">
        <f ca="1">_xll.FIMMÊS(AP10,0)+1</f>
        <v>#NAME?</v>
      </c>
      <c r="AS10" s="345"/>
      <c r="AT10" s="345" t="e">
        <f ca="1">_xll.FIMMÊS(AR10,0)+1</f>
        <v>#NAME?</v>
      </c>
      <c r="AU10" s="345"/>
      <c r="AV10" s="345" t="e">
        <f ca="1">_xll.FIMMÊS(AT10,0)+1</f>
        <v>#NAME?</v>
      </c>
      <c r="AW10" s="391"/>
      <c r="AX10" s="345" t="e">
        <f ca="1">_xll.FIMMÊS(AV10,0)+1</f>
        <v>#NAME?</v>
      </c>
      <c r="AY10" s="391"/>
      <c r="AZ10" s="345" t="e">
        <f ca="1">_xll.FIMMÊS(AX10,0)+1</f>
        <v>#NAME?</v>
      </c>
      <c r="BA10" s="391"/>
      <c r="BB10" s="345" t="e">
        <f ca="1">_xll.FIMMÊS(AZ10,0)+1</f>
        <v>#NAME?</v>
      </c>
      <c r="BC10" s="391"/>
      <c r="BD10" s="345" t="e">
        <f ca="1">_xll.FIMMÊS(BB10,0)+1</f>
        <v>#NAME?</v>
      </c>
      <c r="BE10" s="391"/>
      <c r="BF10" s="345" t="e">
        <f ca="1">_xll.FIMMÊS(BD10,0)+1</f>
        <v>#NAME?</v>
      </c>
      <c r="BG10" s="391"/>
      <c r="BH10" s="345" t="e">
        <f ca="1">_xll.FIMMÊS(BF10,0)+1</f>
        <v>#NAME?</v>
      </c>
      <c r="BI10" s="391"/>
      <c r="BJ10" s="345" t="e">
        <f ca="1">_xll.FIMMÊS(BH10,0)+1</f>
        <v>#NAME?</v>
      </c>
      <c r="BK10" s="391"/>
      <c r="BL10" s="345" t="e">
        <f ca="1">_xll.FIMMÊS(BJ10,0)+1</f>
        <v>#NAME?</v>
      </c>
      <c r="BM10" s="391"/>
      <c r="BN10" s="345" t="e">
        <f ca="1">_xll.FIMMÊS(BL10,0)+1</f>
        <v>#NAME?</v>
      </c>
      <c r="BO10" s="391"/>
      <c r="BP10" s="345" t="e">
        <f ca="1">_xll.FIMMÊS(BN10,0)+1</f>
        <v>#NAME?</v>
      </c>
      <c r="BQ10" s="391"/>
      <c r="BR10" s="345" t="e">
        <f ca="1">_xll.FIMMÊS(BP10,0)+1</f>
        <v>#NAME?</v>
      </c>
      <c r="BS10" s="391"/>
      <c r="BT10" s="345" t="e">
        <f ca="1">_xll.FIMMÊS(BR10,0)+1</f>
        <v>#NAME?</v>
      </c>
      <c r="BU10" s="391"/>
    </row>
    <row r="11" spans="1:73" s="214" customFormat="1" ht="14.25" customHeight="1" x14ac:dyDescent="0.2">
      <c r="A11" s="213" t="s">
        <v>78</v>
      </c>
      <c r="B11" s="323">
        <v>0.76</v>
      </c>
      <c r="C11" s="323"/>
      <c r="D11" s="323">
        <v>0.82020000000000004</v>
      </c>
      <c r="E11" s="323"/>
      <c r="F11" s="323">
        <v>0.59360000000000002</v>
      </c>
      <c r="G11" s="323"/>
      <c r="H11" s="323">
        <v>0.66220000000000001</v>
      </c>
      <c r="I11" s="323"/>
      <c r="J11" s="395">
        <v>0.69140000000000001</v>
      </c>
      <c r="K11" s="395"/>
      <c r="L11" s="395">
        <v>0.69110000000000005</v>
      </c>
      <c r="M11" s="396"/>
      <c r="N11" s="323">
        <v>0.89459999999999995</v>
      </c>
      <c r="O11" s="323"/>
      <c r="P11" s="407">
        <v>0.90429999999999999</v>
      </c>
      <c r="Q11" s="407"/>
      <c r="R11" s="408">
        <v>0.61699999999999999</v>
      </c>
      <c r="S11" s="323"/>
      <c r="T11" s="395">
        <v>0.51180000000000003</v>
      </c>
      <c r="U11" s="396"/>
      <c r="V11" s="323">
        <v>0.5272</v>
      </c>
      <c r="W11" s="323"/>
      <c r="X11" s="395">
        <v>0.77849999999999997</v>
      </c>
      <c r="Y11" s="402"/>
      <c r="Z11" s="395">
        <v>0.90600000000000003</v>
      </c>
      <c r="AA11" s="396"/>
      <c r="AB11" s="395">
        <v>0.85829999999999995</v>
      </c>
      <c r="AC11" s="396"/>
      <c r="AD11" s="395">
        <v>0.87760000000000005</v>
      </c>
      <c r="AE11" s="396"/>
      <c r="AF11" s="395">
        <v>0.88670000000000004</v>
      </c>
      <c r="AG11" s="396"/>
      <c r="AH11" s="409">
        <v>0.87429999999999997</v>
      </c>
      <c r="AI11" s="410"/>
      <c r="AJ11" s="395">
        <v>0.90329999999999999</v>
      </c>
      <c r="AK11" s="402"/>
      <c r="AL11" s="395">
        <v>0.91610000000000003</v>
      </c>
      <c r="AM11" s="396"/>
      <c r="AN11" s="427">
        <v>0.85350000000000004</v>
      </c>
      <c r="AO11" s="428"/>
      <c r="AP11" s="395">
        <v>0.88770000000000004</v>
      </c>
      <c r="AQ11" s="396"/>
      <c r="AR11" s="395">
        <v>0.89190000000000003</v>
      </c>
      <c r="AS11" s="396"/>
      <c r="AT11" s="395">
        <v>0.86719999999999997</v>
      </c>
      <c r="AU11" s="396"/>
      <c r="AV11" s="395">
        <v>0.94099999999999995</v>
      </c>
      <c r="AW11" s="396"/>
      <c r="AX11" s="395">
        <v>0.97099999999999997</v>
      </c>
      <c r="AY11" s="396"/>
      <c r="AZ11" s="395">
        <v>0.97399999999999998</v>
      </c>
      <c r="BA11" s="396"/>
      <c r="BB11" s="395">
        <v>0.97399999999999998</v>
      </c>
      <c r="BC11" s="396"/>
      <c r="BD11" s="395">
        <v>0.98399999999999999</v>
      </c>
      <c r="BE11" s="396"/>
      <c r="BF11" s="395">
        <v>0.97799999999999998</v>
      </c>
      <c r="BG11" s="396"/>
      <c r="BH11" s="395">
        <v>0.97299999999999998</v>
      </c>
      <c r="BI11" s="396"/>
      <c r="BJ11" s="395">
        <v>0.98599999999999999</v>
      </c>
      <c r="BK11" s="396"/>
      <c r="BL11" s="405">
        <v>0.98199999999999998</v>
      </c>
      <c r="BM11" s="406"/>
      <c r="BN11" s="395">
        <v>0.98899999999999999</v>
      </c>
      <c r="BO11" s="396"/>
      <c r="BP11" s="395"/>
      <c r="BQ11" s="396"/>
      <c r="BR11" s="395"/>
      <c r="BS11" s="396"/>
      <c r="BT11" s="395"/>
      <c r="BU11" s="396"/>
    </row>
    <row r="12" spans="1:73" s="214" customFormat="1" ht="14.25" x14ac:dyDescent="0.2">
      <c r="A12" s="213" t="s">
        <v>195</v>
      </c>
      <c r="B12" s="323">
        <v>0.95</v>
      </c>
      <c r="C12" s="323"/>
      <c r="D12" s="323">
        <v>0.7742</v>
      </c>
      <c r="E12" s="323"/>
      <c r="F12" s="323">
        <v>0.75860000000000005</v>
      </c>
      <c r="G12" s="323"/>
      <c r="H12" s="323">
        <v>0.84389999999999998</v>
      </c>
      <c r="I12" s="323"/>
      <c r="J12" s="395">
        <v>0.71230000000000004</v>
      </c>
      <c r="K12" s="395"/>
      <c r="L12" s="395">
        <v>0.73209999999999997</v>
      </c>
      <c r="M12" s="396"/>
      <c r="N12" s="323">
        <v>0.80859999999999999</v>
      </c>
      <c r="O12" s="323"/>
      <c r="P12" s="407">
        <v>0.86240000000000006</v>
      </c>
      <c r="Q12" s="407"/>
      <c r="R12" s="408">
        <v>0.90439999999999998</v>
      </c>
      <c r="S12" s="323"/>
      <c r="T12" s="395">
        <v>0.81820000000000004</v>
      </c>
      <c r="U12" s="396"/>
      <c r="V12" s="323">
        <v>0.81830000000000003</v>
      </c>
      <c r="W12" s="323"/>
      <c r="X12" s="395">
        <v>0.8962</v>
      </c>
      <c r="Y12" s="402"/>
      <c r="Z12" s="395">
        <v>0.91790000000000005</v>
      </c>
      <c r="AA12" s="396"/>
      <c r="AB12" s="395">
        <v>0.87429999999999997</v>
      </c>
      <c r="AC12" s="396"/>
      <c r="AD12" s="395">
        <v>0.88429999999999997</v>
      </c>
      <c r="AE12" s="396"/>
      <c r="AF12" s="395">
        <v>0.85550000000000004</v>
      </c>
      <c r="AG12" s="396"/>
      <c r="AH12" s="409">
        <v>0.878</v>
      </c>
      <c r="AI12" s="410"/>
      <c r="AJ12" s="395">
        <v>0.87250000000000005</v>
      </c>
      <c r="AK12" s="402"/>
      <c r="AL12" s="395">
        <v>0.89459999999999995</v>
      </c>
      <c r="AM12" s="396"/>
      <c r="AN12" s="395">
        <v>0.92400000000000004</v>
      </c>
      <c r="AO12" s="396"/>
      <c r="AP12" s="395">
        <v>0.85109999999999997</v>
      </c>
      <c r="AQ12" s="396"/>
      <c r="AR12" s="395">
        <v>0.94079999999999997</v>
      </c>
      <c r="AS12" s="396"/>
      <c r="AT12" s="395">
        <v>0.92879999999999996</v>
      </c>
      <c r="AU12" s="396"/>
      <c r="AV12" s="395">
        <v>0.96899999999999997</v>
      </c>
      <c r="AW12" s="396"/>
      <c r="AX12" s="395">
        <v>0.96599999999999997</v>
      </c>
      <c r="AY12" s="396"/>
      <c r="AZ12" s="395">
        <v>0.93899999999999995</v>
      </c>
      <c r="BA12" s="396"/>
      <c r="BB12" s="395">
        <v>0.94099999999999995</v>
      </c>
      <c r="BC12" s="396"/>
      <c r="BD12" s="395">
        <v>0.92</v>
      </c>
      <c r="BE12" s="396"/>
      <c r="BF12" s="395">
        <v>0.96799999999999997</v>
      </c>
      <c r="BG12" s="396"/>
      <c r="BH12" s="395">
        <v>0.99</v>
      </c>
      <c r="BI12" s="396"/>
      <c r="BJ12" s="395">
        <v>0.97</v>
      </c>
      <c r="BK12" s="396"/>
      <c r="BL12" s="405">
        <v>0.99299999999999999</v>
      </c>
      <c r="BM12" s="406"/>
      <c r="BN12" s="395">
        <v>0.99199999999999999</v>
      </c>
      <c r="BO12" s="396"/>
      <c r="BP12" s="395"/>
      <c r="BQ12" s="396"/>
      <c r="BR12" s="395"/>
      <c r="BS12" s="396"/>
      <c r="BT12" s="395"/>
      <c r="BU12" s="396"/>
    </row>
    <row r="13" spans="1:73" s="214" customFormat="1" ht="14.25" x14ac:dyDescent="0.2">
      <c r="A13" s="213" t="s">
        <v>196</v>
      </c>
      <c r="B13" s="323">
        <v>0</v>
      </c>
      <c r="C13" s="323"/>
      <c r="D13" s="323">
        <v>0</v>
      </c>
      <c r="E13" s="323"/>
      <c r="F13" s="323" t="s">
        <v>197</v>
      </c>
      <c r="G13" s="323"/>
      <c r="H13" s="323" t="s">
        <v>197</v>
      </c>
      <c r="I13" s="323"/>
      <c r="J13" s="421" t="s">
        <v>197</v>
      </c>
      <c r="K13" s="421"/>
      <c r="L13" s="395">
        <v>0</v>
      </c>
      <c r="M13" s="396"/>
      <c r="N13" s="323">
        <v>4.3200000000000002E-2</v>
      </c>
      <c r="O13" s="323"/>
      <c r="P13" s="407">
        <v>0.28420000000000001</v>
      </c>
      <c r="Q13" s="407"/>
      <c r="R13" s="408">
        <v>0.25080000000000002</v>
      </c>
      <c r="S13" s="323"/>
      <c r="T13" s="395">
        <v>0.33789999999999998</v>
      </c>
      <c r="U13" s="396"/>
      <c r="V13" s="323">
        <v>0.43330000000000002</v>
      </c>
      <c r="W13" s="323"/>
      <c r="X13" s="395">
        <v>0.73580000000000001</v>
      </c>
      <c r="Y13" s="402"/>
      <c r="Z13" s="395">
        <v>0.86939999999999995</v>
      </c>
      <c r="AA13" s="396"/>
      <c r="AB13" s="395">
        <v>0.74660000000000004</v>
      </c>
      <c r="AC13" s="396"/>
      <c r="AD13" s="395">
        <v>0.79569999999999996</v>
      </c>
      <c r="AE13" s="396"/>
      <c r="AF13" s="395">
        <v>0.86509999999999998</v>
      </c>
      <c r="AG13" s="396"/>
      <c r="AH13" s="409">
        <v>0.84950000000000003</v>
      </c>
      <c r="AI13" s="410"/>
      <c r="AJ13" s="395">
        <v>0.87619999999999998</v>
      </c>
      <c r="AK13" s="402"/>
      <c r="AL13" s="395">
        <v>0.89090000000000003</v>
      </c>
      <c r="AM13" s="396"/>
      <c r="AN13" s="395">
        <v>0.88170000000000004</v>
      </c>
      <c r="AO13" s="396"/>
      <c r="AP13" s="395">
        <v>0.84599999999999997</v>
      </c>
      <c r="AQ13" s="396"/>
      <c r="AR13" s="395">
        <v>0.91549999999999998</v>
      </c>
      <c r="AS13" s="396"/>
      <c r="AT13" s="395">
        <v>0.84760000000000002</v>
      </c>
      <c r="AU13" s="396"/>
      <c r="AV13" s="395">
        <v>0.874</v>
      </c>
      <c r="AW13" s="396"/>
      <c r="AX13" s="395">
        <v>0.96299999999999997</v>
      </c>
      <c r="AY13" s="396"/>
      <c r="AZ13" s="395">
        <v>0.91600000000000004</v>
      </c>
      <c r="BA13" s="396"/>
      <c r="BB13" s="395">
        <v>0.92600000000000005</v>
      </c>
      <c r="BC13" s="396"/>
      <c r="BD13" s="395">
        <v>0.91300000000000003</v>
      </c>
      <c r="BE13" s="396"/>
      <c r="BF13" s="395">
        <v>0.92500000000000004</v>
      </c>
      <c r="BG13" s="396"/>
      <c r="BH13" s="395">
        <v>0.92500000000000004</v>
      </c>
      <c r="BI13" s="396"/>
      <c r="BJ13" s="395">
        <v>0.92</v>
      </c>
      <c r="BK13" s="396"/>
      <c r="BL13" s="405">
        <v>0.95099999999999996</v>
      </c>
      <c r="BM13" s="406"/>
      <c r="BN13" s="395">
        <v>0.93</v>
      </c>
      <c r="BO13" s="396"/>
      <c r="BP13" s="395"/>
      <c r="BQ13" s="396"/>
      <c r="BR13" s="395"/>
      <c r="BS13" s="396"/>
      <c r="BT13" s="395"/>
      <c r="BU13" s="396"/>
    </row>
    <row r="14" spans="1:73" s="214" customFormat="1" ht="14.25" x14ac:dyDescent="0.2">
      <c r="A14" s="213" t="s">
        <v>198</v>
      </c>
      <c r="B14" s="323">
        <v>0</v>
      </c>
      <c r="C14" s="323"/>
      <c r="D14" s="323">
        <v>0</v>
      </c>
      <c r="E14" s="323"/>
      <c r="F14" s="323" t="s">
        <v>197</v>
      </c>
      <c r="G14" s="323"/>
      <c r="H14" s="323" t="s">
        <v>197</v>
      </c>
      <c r="I14" s="323"/>
      <c r="J14" s="395">
        <v>0.1797</v>
      </c>
      <c r="K14" s="395"/>
      <c r="L14" s="395">
        <v>0.25779999999999997</v>
      </c>
      <c r="M14" s="396"/>
      <c r="N14" s="323">
        <v>0.26019999999999999</v>
      </c>
      <c r="O14" s="323"/>
      <c r="P14" s="426">
        <v>0.34520000000000001</v>
      </c>
      <c r="Q14" s="426"/>
      <c r="R14" s="408">
        <v>0.26329999999999998</v>
      </c>
      <c r="S14" s="323"/>
      <c r="T14" s="395">
        <v>0.29249999999999998</v>
      </c>
      <c r="U14" s="396"/>
      <c r="V14" s="323">
        <v>0.34670000000000001</v>
      </c>
      <c r="W14" s="323"/>
      <c r="X14" s="395">
        <v>0.50109999999999999</v>
      </c>
      <c r="Y14" s="402"/>
      <c r="Z14" s="395">
        <v>0.60540000000000005</v>
      </c>
      <c r="AA14" s="396"/>
      <c r="AB14" s="395">
        <v>0.64400000000000002</v>
      </c>
      <c r="AC14" s="396"/>
      <c r="AD14" s="395">
        <v>0.56669999999999998</v>
      </c>
      <c r="AE14" s="396"/>
      <c r="AF14" s="395">
        <v>0.6633</v>
      </c>
      <c r="AG14" s="396"/>
      <c r="AH14" s="409">
        <v>0.63119999999999998</v>
      </c>
      <c r="AI14" s="410"/>
      <c r="AJ14" s="395">
        <v>0.56440000000000001</v>
      </c>
      <c r="AK14" s="402"/>
      <c r="AL14" s="395">
        <v>0.63439999999999996</v>
      </c>
      <c r="AM14" s="396"/>
      <c r="AN14" s="395">
        <v>0.79779999999999995</v>
      </c>
      <c r="AO14" s="396"/>
      <c r="AP14" s="395">
        <v>0.74329999999999996</v>
      </c>
      <c r="AQ14" s="396"/>
      <c r="AR14" s="395">
        <v>0.75700000000000001</v>
      </c>
      <c r="AS14" s="396"/>
      <c r="AT14" s="395">
        <v>0.85219999999999996</v>
      </c>
      <c r="AU14" s="396"/>
      <c r="AV14" s="395">
        <v>0.745</v>
      </c>
      <c r="AW14" s="396"/>
      <c r="AX14" s="395">
        <v>0.81599999999999995</v>
      </c>
      <c r="AY14" s="396"/>
      <c r="AZ14" s="395">
        <v>0.82199999999999995</v>
      </c>
      <c r="BA14" s="396"/>
      <c r="BB14" s="395">
        <v>0.70799999999999996</v>
      </c>
      <c r="BC14" s="396"/>
      <c r="BD14" s="395">
        <v>0.753</v>
      </c>
      <c r="BE14" s="396"/>
      <c r="BF14" s="395">
        <v>0.83899999999999997</v>
      </c>
      <c r="BG14" s="396"/>
      <c r="BH14" s="395">
        <v>0.754</v>
      </c>
      <c r="BI14" s="396"/>
      <c r="BJ14" s="395">
        <v>0.72699999999999998</v>
      </c>
      <c r="BK14" s="396"/>
      <c r="BL14" s="405">
        <v>0.89800000000000002</v>
      </c>
      <c r="BM14" s="406"/>
      <c r="BN14" s="395">
        <v>0.88400000000000001</v>
      </c>
      <c r="BO14" s="396"/>
      <c r="BP14" s="395"/>
      <c r="BQ14" s="396"/>
      <c r="BR14" s="395"/>
      <c r="BS14" s="396"/>
      <c r="BT14" s="395"/>
      <c r="BU14" s="396"/>
    </row>
    <row r="15" spans="1:73" s="214" customFormat="1" ht="14.25" x14ac:dyDescent="0.2">
      <c r="A15" s="213" t="s">
        <v>199</v>
      </c>
      <c r="B15" s="323">
        <v>0.13550000000000001</v>
      </c>
      <c r="C15" s="323"/>
      <c r="D15" s="323">
        <v>0.33929999999999999</v>
      </c>
      <c r="E15" s="323"/>
      <c r="F15" s="323">
        <v>0.66290000000000004</v>
      </c>
      <c r="G15" s="323"/>
      <c r="H15" s="323">
        <v>0.40329999999999999</v>
      </c>
      <c r="I15" s="323"/>
      <c r="J15" s="395">
        <v>0.59419999999999995</v>
      </c>
      <c r="K15" s="395"/>
      <c r="L15" s="395">
        <v>0.57830000000000004</v>
      </c>
      <c r="M15" s="396"/>
      <c r="N15" s="323">
        <v>0.20849999999999999</v>
      </c>
      <c r="O15" s="323"/>
      <c r="P15" s="407">
        <v>0.1452</v>
      </c>
      <c r="Q15" s="407"/>
      <c r="R15" s="408">
        <v>0.32740000000000002</v>
      </c>
      <c r="S15" s="323"/>
      <c r="T15" s="395">
        <v>0.31680000000000003</v>
      </c>
      <c r="U15" s="396"/>
      <c r="V15" s="323">
        <v>0.22020000000000001</v>
      </c>
      <c r="W15" s="323"/>
      <c r="X15" s="395">
        <v>0.2039</v>
      </c>
      <c r="Y15" s="402"/>
      <c r="Z15" s="395">
        <v>0.22700000000000001</v>
      </c>
      <c r="AA15" s="396"/>
      <c r="AB15" s="395">
        <v>0.43230000000000002</v>
      </c>
      <c r="AC15" s="396"/>
      <c r="AD15" s="395">
        <v>0.72699999999999998</v>
      </c>
      <c r="AE15" s="396"/>
      <c r="AF15" s="395">
        <v>0.4667</v>
      </c>
      <c r="AG15" s="396"/>
      <c r="AH15" s="409">
        <v>0.4551</v>
      </c>
      <c r="AI15" s="410"/>
      <c r="AJ15" s="395">
        <v>0.43099999999999999</v>
      </c>
      <c r="AK15" s="402"/>
      <c r="AL15" s="395">
        <v>0.38250000000000001</v>
      </c>
      <c r="AM15" s="396"/>
      <c r="AN15" s="395">
        <v>0.37669999999999998</v>
      </c>
      <c r="AO15" s="396"/>
      <c r="AP15" s="395">
        <v>0.4798</v>
      </c>
      <c r="AQ15" s="396"/>
      <c r="AR15" s="395">
        <v>0.58989999999999998</v>
      </c>
      <c r="AS15" s="396"/>
      <c r="AT15" s="395">
        <v>0.62619999999999998</v>
      </c>
      <c r="AU15" s="396"/>
      <c r="AV15" s="395">
        <v>0.66900000000000004</v>
      </c>
      <c r="AW15" s="396"/>
      <c r="AX15" s="395">
        <v>0.64300000000000002</v>
      </c>
      <c r="AY15" s="396"/>
      <c r="AZ15" s="395">
        <v>0.79400000000000004</v>
      </c>
      <c r="BA15" s="396"/>
      <c r="BB15" s="395">
        <v>0.85599999999999998</v>
      </c>
      <c r="BC15" s="396"/>
      <c r="BD15" s="395">
        <v>0.94499999999999995</v>
      </c>
      <c r="BE15" s="396"/>
      <c r="BF15" s="395">
        <v>0.83299999999999996</v>
      </c>
      <c r="BG15" s="396"/>
      <c r="BH15" s="395">
        <v>0.78100000000000003</v>
      </c>
      <c r="BI15" s="396"/>
      <c r="BJ15" s="395">
        <v>0.67500000000000004</v>
      </c>
      <c r="BK15" s="396"/>
      <c r="BL15" s="405">
        <v>0.71499999999999997</v>
      </c>
      <c r="BM15" s="406"/>
      <c r="BN15" s="395">
        <v>0.81899999999999995</v>
      </c>
      <c r="BO15" s="396"/>
      <c r="BP15" s="395"/>
      <c r="BQ15" s="396"/>
      <c r="BR15" s="395"/>
      <c r="BS15" s="396"/>
      <c r="BT15" s="395"/>
      <c r="BU15" s="396"/>
    </row>
    <row r="16" spans="1:73" s="214" customFormat="1" ht="14.25" x14ac:dyDescent="0.2">
      <c r="A16" s="213" t="s">
        <v>12</v>
      </c>
      <c r="B16" s="323">
        <v>0.33500000000000002</v>
      </c>
      <c r="C16" s="323"/>
      <c r="D16" s="323">
        <v>0.7913</v>
      </c>
      <c r="E16" s="323"/>
      <c r="F16" s="323">
        <v>0.90680000000000005</v>
      </c>
      <c r="G16" s="323"/>
      <c r="H16" s="323">
        <v>0.88890000000000002</v>
      </c>
      <c r="I16" s="323"/>
      <c r="J16" s="395">
        <v>0.73839999999999995</v>
      </c>
      <c r="K16" s="395"/>
      <c r="L16" s="395">
        <v>0.54810000000000003</v>
      </c>
      <c r="M16" s="396"/>
      <c r="N16" s="323">
        <v>0.50539999999999996</v>
      </c>
      <c r="O16" s="323"/>
      <c r="P16" s="407">
        <v>0.48749999999999999</v>
      </c>
      <c r="Q16" s="407"/>
      <c r="R16" s="408">
        <v>0.47410000000000002</v>
      </c>
      <c r="S16" s="323"/>
      <c r="T16" s="395">
        <v>0.60219999999999996</v>
      </c>
      <c r="U16" s="396"/>
      <c r="V16" s="323">
        <v>0.54069999999999996</v>
      </c>
      <c r="W16" s="323"/>
      <c r="X16" s="395">
        <v>0.7742</v>
      </c>
      <c r="Y16" s="402"/>
      <c r="Z16" s="395">
        <v>0.84230000000000005</v>
      </c>
      <c r="AA16" s="396"/>
      <c r="AB16" s="395">
        <v>0.84919999999999995</v>
      </c>
      <c r="AC16" s="396"/>
      <c r="AD16" s="395">
        <v>0.71330000000000005</v>
      </c>
      <c r="AE16" s="396"/>
      <c r="AF16" s="395">
        <v>0.94069999999999998</v>
      </c>
      <c r="AG16" s="396"/>
      <c r="AH16" s="409">
        <v>0.9032</v>
      </c>
      <c r="AI16" s="410"/>
      <c r="AJ16" s="395">
        <v>0.86670000000000003</v>
      </c>
      <c r="AK16" s="402"/>
      <c r="AL16" s="395">
        <v>0.8387</v>
      </c>
      <c r="AM16" s="396"/>
      <c r="AN16" s="395">
        <v>0.91759999999999997</v>
      </c>
      <c r="AO16" s="396"/>
      <c r="AP16" s="395">
        <v>0.86670000000000003</v>
      </c>
      <c r="AQ16" s="396"/>
      <c r="AR16" s="395">
        <v>0.86019999999999996</v>
      </c>
      <c r="AS16" s="396"/>
      <c r="AT16" s="395">
        <v>0.83699999999999997</v>
      </c>
      <c r="AU16" s="396"/>
      <c r="AV16" s="395">
        <v>0.85299999999999998</v>
      </c>
      <c r="AW16" s="396"/>
      <c r="AX16" s="395">
        <v>0.97499999999999998</v>
      </c>
      <c r="AY16" s="396"/>
      <c r="AZ16" s="395">
        <v>0.97299999999999998</v>
      </c>
      <c r="BA16" s="396"/>
      <c r="BB16" s="395">
        <v>0.91800000000000004</v>
      </c>
      <c r="BC16" s="396"/>
      <c r="BD16" s="395">
        <v>0.93700000000000006</v>
      </c>
      <c r="BE16" s="396"/>
      <c r="BF16" s="395">
        <v>0.92800000000000005</v>
      </c>
      <c r="BG16" s="396"/>
      <c r="BH16" s="395">
        <v>0.94099999999999995</v>
      </c>
      <c r="BI16" s="396"/>
      <c r="BJ16" s="395">
        <v>0.80300000000000005</v>
      </c>
      <c r="BK16" s="396"/>
      <c r="BL16" s="405">
        <v>0.79200000000000004</v>
      </c>
      <c r="BM16" s="406"/>
      <c r="BN16" s="395">
        <v>0.874</v>
      </c>
      <c r="BO16" s="396"/>
      <c r="BP16" s="395"/>
      <c r="BQ16" s="396"/>
      <c r="BR16" s="395"/>
      <c r="BS16" s="396"/>
      <c r="BT16" s="395"/>
      <c r="BU16" s="396"/>
    </row>
    <row r="17" spans="1:73" s="215" customFormat="1" ht="15.75" hidden="1" customHeight="1" x14ac:dyDescent="0.25">
      <c r="A17" s="213" t="s">
        <v>200</v>
      </c>
      <c r="B17" s="323">
        <v>0.31900000000000001</v>
      </c>
      <c r="C17" s="323"/>
      <c r="D17" s="323">
        <v>0.3024</v>
      </c>
      <c r="E17" s="323"/>
      <c r="F17" s="323">
        <v>0.17610000000000001</v>
      </c>
      <c r="G17" s="323"/>
      <c r="H17" s="323" t="s">
        <v>197</v>
      </c>
      <c r="I17" s="323"/>
      <c r="J17" s="421" t="s">
        <v>197</v>
      </c>
      <c r="K17" s="421"/>
      <c r="L17" s="395">
        <v>0.59499999999999997</v>
      </c>
      <c r="M17" s="396"/>
      <c r="N17" s="323">
        <v>0.4516</v>
      </c>
      <c r="O17" s="323"/>
      <c r="P17" s="407">
        <v>6.7699999999999996E-2</v>
      </c>
      <c r="Q17" s="407"/>
      <c r="R17" s="420" t="s">
        <v>73</v>
      </c>
      <c r="S17" s="323"/>
      <c r="T17" s="418" t="s">
        <v>73</v>
      </c>
      <c r="U17" s="419"/>
      <c r="V17" s="323">
        <v>6.6699999999999995E-2</v>
      </c>
      <c r="W17" s="323"/>
      <c r="X17" s="395">
        <v>0.27960000000000002</v>
      </c>
      <c r="Y17" s="402"/>
      <c r="Z17" s="395">
        <v>0.35120000000000001</v>
      </c>
      <c r="AA17" s="396"/>
      <c r="AB17" s="395">
        <v>0.8357</v>
      </c>
      <c r="AC17" s="396"/>
      <c r="AD17" s="395">
        <v>0.92259999999999998</v>
      </c>
      <c r="AE17" s="396"/>
      <c r="AF17" s="395">
        <v>0.88</v>
      </c>
      <c r="AG17" s="396"/>
      <c r="AH17" s="409">
        <v>0.86450000000000005</v>
      </c>
      <c r="AI17" s="410"/>
      <c r="AJ17" s="395">
        <v>0</v>
      </c>
      <c r="AK17" s="402"/>
      <c r="AL17" s="395">
        <v>0</v>
      </c>
      <c r="AM17" s="402"/>
      <c r="AN17" s="395"/>
      <c r="AO17" s="402"/>
      <c r="AP17" s="395"/>
      <c r="AQ17" s="402"/>
      <c r="AR17" s="395"/>
      <c r="AS17" s="402"/>
      <c r="AT17" s="395"/>
      <c r="AU17" s="402"/>
      <c r="AV17" s="395"/>
      <c r="AW17" s="396"/>
      <c r="AX17" s="423"/>
      <c r="AY17" s="424"/>
      <c r="AZ17" s="423"/>
      <c r="BA17" s="424"/>
      <c r="BB17" s="395"/>
      <c r="BC17" s="396"/>
      <c r="BD17" s="423"/>
      <c r="BE17" s="424"/>
      <c r="BF17" s="423"/>
      <c r="BG17" s="424"/>
      <c r="BH17" s="416"/>
      <c r="BI17" s="417"/>
      <c r="BJ17" s="416"/>
      <c r="BK17" s="417"/>
      <c r="BL17" s="414"/>
      <c r="BM17" s="415"/>
      <c r="BN17" s="416"/>
      <c r="BO17" s="417"/>
      <c r="BP17" s="395"/>
      <c r="BQ17" s="396"/>
      <c r="BR17" s="395"/>
      <c r="BS17" s="396"/>
      <c r="BT17" s="395"/>
      <c r="BU17" s="396"/>
    </row>
    <row r="18" spans="1:73" s="214" customFormat="1" ht="15" hidden="1" customHeight="1" x14ac:dyDescent="0.25">
      <c r="A18" s="213" t="s">
        <v>201</v>
      </c>
      <c r="B18" s="323">
        <v>0.75700000000000001</v>
      </c>
      <c r="C18" s="323"/>
      <c r="D18" s="323">
        <v>0.35</v>
      </c>
      <c r="E18" s="323"/>
      <c r="F18" s="323">
        <v>0.35970000000000002</v>
      </c>
      <c r="G18" s="323"/>
      <c r="H18" s="323" t="s">
        <v>197</v>
      </c>
      <c r="I18" s="323"/>
      <c r="J18" s="421" t="s">
        <v>197</v>
      </c>
      <c r="K18" s="421"/>
      <c r="L18" s="395">
        <v>0.48330000000000001</v>
      </c>
      <c r="M18" s="396"/>
      <c r="N18" s="323">
        <v>0.56940000000000002</v>
      </c>
      <c r="O18" s="323"/>
      <c r="P18" s="407">
        <v>9.2899999999999996E-2</v>
      </c>
      <c r="Q18" s="407"/>
      <c r="R18" s="420" t="s">
        <v>73</v>
      </c>
      <c r="S18" s="323"/>
      <c r="T18" s="418" t="s">
        <v>73</v>
      </c>
      <c r="U18" s="419"/>
      <c r="V18" s="323" t="s">
        <v>73</v>
      </c>
      <c r="W18" s="323"/>
      <c r="X18" s="418" t="s">
        <v>73</v>
      </c>
      <c r="Y18" s="422"/>
      <c r="Z18" s="418"/>
      <c r="AA18" s="422"/>
      <c r="AB18" s="395">
        <v>0</v>
      </c>
      <c r="AC18" s="396"/>
      <c r="AD18" s="423"/>
      <c r="AE18" s="424"/>
      <c r="AF18" s="423"/>
      <c r="AG18" s="424"/>
      <c r="AH18" s="409">
        <v>0</v>
      </c>
      <c r="AI18" s="410"/>
      <c r="AJ18" s="418">
        <v>0</v>
      </c>
      <c r="AK18" s="422"/>
      <c r="AL18" s="425">
        <v>0</v>
      </c>
      <c r="AM18" s="419"/>
      <c r="AN18" s="418"/>
      <c r="AO18" s="422"/>
      <c r="AP18" s="418"/>
      <c r="AQ18" s="422"/>
      <c r="AR18" s="418"/>
      <c r="AS18" s="422"/>
      <c r="AT18" s="418"/>
      <c r="AU18" s="422"/>
      <c r="AV18" s="418"/>
      <c r="AW18" s="419"/>
      <c r="AX18" s="423"/>
      <c r="AY18" s="424"/>
      <c r="AZ18" s="423"/>
      <c r="BA18" s="424"/>
      <c r="BB18" s="418"/>
      <c r="BC18" s="419"/>
      <c r="BD18" s="423"/>
      <c r="BE18" s="424"/>
      <c r="BF18" s="423"/>
      <c r="BG18" s="424"/>
      <c r="BH18" s="416"/>
      <c r="BI18" s="417"/>
      <c r="BJ18" s="416"/>
      <c r="BK18" s="417"/>
      <c r="BL18" s="414"/>
      <c r="BM18" s="415"/>
      <c r="BN18" s="416"/>
      <c r="BO18" s="417"/>
      <c r="BP18" s="418"/>
      <c r="BQ18" s="419"/>
      <c r="BR18" s="418"/>
      <c r="BS18" s="419"/>
      <c r="BT18" s="418"/>
      <c r="BU18" s="419"/>
    </row>
    <row r="19" spans="1:73" s="214" customFormat="1" ht="14.25" customHeight="1" x14ac:dyDescent="0.2">
      <c r="A19" s="213" t="s">
        <v>202</v>
      </c>
      <c r="B19" s="323">
        <v>0.92930000000000001</v>
      </c>
      <c r="C19" s="323"/>
      <c r="D19" s="323">
        <v>0.93920000000000003</v>
      </c>
      <c r="E19" s="323"/>
      <c r="F19" s="323">
        <v>0.76290000000000002</v>
      </c>
      <c r="G19" s="323"/>
      <c r="H19" s="323">
        <v>0.93</v>
      </c>
      <c r="I19" s="323"/>
      <c r="J19" s="395">
        <v>0.88060000000000005</v>
      </c>
      <c r="K19" s="395"/>
      <c r="L19" s="395">
        <v>0.97</v>
      </c>
      <c r="M19" s="396"/>
      <c r="N19" s="323">
        <v>0.9919</v>
      </c>
      <c r="O19" s="323"/>
      <c r="P19" s="407">
        <v>0.97740000000000005</v>
      </c>
      <c r="Q19" s="407"/>
      <c r="R19" s="420">
        <v>0.96830000000000005</v>
      </c>
      <c r="S19" s="323"/>
      <c r="T19" s="395">
        <v>0.95640000000000003</v>
      </c>
      <c r="U19" s="396"/>
      <c r="V19" s="323">
        <v>0.9667</v>
      </c>
      <c r="W19" s="323"/>
      <c r="X19" s="395">
        <v>0.96609999999999996</v>
      </c>
      <c r="Y19" s="402"/>
      <c r="Z19" s="395">
        <v>0.95640000000000003</v>
      </c>
      <c r="AA19" s="396"/>
      <c r="AB19" s="395">
        <v>0.96960000000000002</v>
      </c>
      <c r="AC19" s="396"/>
      <c r="AD19" s="395">
        <v>0.95320000000000005</v>
      </c>
      <c r="AE19" s="396"/>
      <c r="AF19" s="395">
        <v>0.96</v>
      </c>
      <c r="AG19" s="396"/>
      <c r="AH19" s="409">
        <v>0.96</v>
      </c>
      <c r="AI19" s="410"/>
      <c r="AJ19" s="395">
        <v>0.95660000000000001</v>
      </c>
      <c r="AK19" s="402"/>
      <c r="AL19" s="395">
        <v>0.94669999999999999</v>
      </c>
      <c r="AM19" s="396"/>
      <c r="AN19" s="395">
        <v>0.94510000000000005</v>
      </c>
      <c r="AO19" s="396"/>
      <c r="AP19" s="395">
        <v>0.94159999999999999</v>
      </c>
      <c r="AQ19" s="396"/>
      <c r="AR19" s="395">
        <v>0.92900000000000005</v>
      </c>
      <c r="AS19" s="396"/>
      <c r="AT19" s="395">
        <v>0.87329999999999997</v>
      </c>
      <c r="AU19" s="396"/>
      <c r="AV19" s="395">
        <v>0.995</v>
      </c>
      <c r="AW19" s="396"/>
      <c r="AX19" s="395">
        <v>1</v>
      </c>
      <c r="AY19" s="396"/>
      <c r="AZ19" s="395">
        <v>0.998</v>
      </c>
      <c r="BA19" s="396"/>
      <c r="BB19" s="395">
        <v>0.998</v>
      </c>
      <c r="BC19" s="396"/>
      <c r="BD19" s="395">
        <v>0.997</v>
      </c>
      <c r="BE19" s="396"/>
      <c r="BF19" s="395">
        <v>1</v>
      </c>
      <c r="BG19" s="396"/>
      <c r="BH19" s="395">
        <v>0.997</v>
      </c>
      <c r="BI19" s="396"/>
      <c r="BJ19" s="395">
        <v>0.998</v>
      </c>
      <c r="BK19" s="396"/>
      <c r="BL19" s="405" t="s">
        <v>203</v>
      </c>
      <c r="BM19" s="406"/>
      <c r="BN19" s="395">
        <v>1</v>
      </c>
      <c r="BO19" s="396"/>
      <c r="BP19" s="395"/>
      <c r="BQ19" s="396"/>
      <c r="BR19" s="395"/>
      <c r="BS19" s="396"/>
      <c r="BT19" s="395"/>
      <c r="BU19" s="396"/>
    </row>
    <row r="20" spans="1:73" s="214" customFormat="1" ht="14.25" x14ac:dyDescent="0.2">
      <c r="A20" s="213" t="s">
        <v>204</v>
      </c>
      <c r="B20" s="323"/>
      <c r="C20" s="323"/>
      <c r="D20" s="323"/>
      <c r="E20" s="323"/>
      <c r="F20" s="323"/>
      <c r="G20" s="323"/>
      <c r="H20" s="323">
        <v>0.52669999999999995</v>
      </c>
      <c r="I20" s="323"/>
      <c r="J20" s="395">
        <v>0.64839999999999998</v>
      </c>
      <c r="K20" s="395"/>
      <c r="L20" s="395">
        <v>0.63329999999999997</v>
      </c>
      <c r="M20" s="396"/>
      <c r="N20" s="323">
        <v>0.39029999999999998</v>
      </c>
      <c r="O20" s="323"/>
      <c r="P20" s="407">
        <v>0.3871</v>
      </c>
      <c r="Q20" s="407"/>
      <c r="R20" s="408">
        <v>0.36</v>
      </c>
      <c r="S20" s="323"/>
      <c r="T20" s="395">
        <v>0.3387</v>
      </c>
      <c r="U20" s="396"/>
      <c r="V20" s="323">
        <v>0.28670000000000001</v>
      </c>
      <c r="W20" s="323"/>
      <c r="X20" s="395">
        <v>0.25480000000000003</v>
      </c>
      <c r="Y20" s="402"/>
      <c r="Z20" s="395">
        <v>0.30649999999999999</v>
      </c>
      <c r="AA20" s="396"/>
      <c r="AB20" s="395">
        <v>0.7107</v>
      </c>
      <c r="AC20" s="396"/>
      <c r="AD20" s="395">
        <v>0.88060000000000005</v>
      </c>
      <c r="AE20" s="396"/>
      <c r="AF20" s="395">
        <v>0.84</v>
      </c>
      <c r="AG20" s="396"/>
      <c r="AH20" s="409">
        <v>0.71940000000000004</v>
      </c>
      <c r="AI20" s="410"/>
      <c r="AJ20" s="395">
        <v>0.7167</v>
      </c>
      <c r="AK20" s="402"/>
      <c r="AL20" s="395">
        <v>0.54520000000000002</v>
      </c>
      <c r="AM20" s="396"/>
      <c r="AN20" s="395">
        <v>0.23230000000000001</v>
      </c>
      <c r="AO20" s="396"/>
      <c r="AP20" s="395">
        <v>0.5867</v>
      </c>
      <c r="AQ20" s="396"/>
      <c r="AR20" s="395">
        <v>0.80320000000000003</v>
      </c>
      <c r="AS20" s="396"/>
      <c r="AT20" s="395">
        <v>0.57999999999999996</v>
      </c>
      <c r="AU20" s="396"/>
      <c r="AV20" s="395">
        <v>0.59</v>
      </c>
      <c r="AW20" s="396"/>
      <c r="AX20" s="395">
        <v>0.59</v>
      </c>
      <c r="AY20" s="396"/>
      <c r="AZ20" s="395">
        <v>0.97599999999999998</v>
      </c>
      <c r="BA20" s="396"/>
      <c r="BB20" s="395">
        <v>0.92900000000000005</v>
      </c>
      <c r="BC20" s="396"/>
      <c r="BD20" s="395">
        <v>1</v>
      </c>
      <c r="BE20" s="396"/>
      <c r="BF20" s="395">
        <v>0.96099999999999997</v>
      </c>
      <c r="BG20" s="396"/>
      <c r="BH20" s="395">
        <v>0.877</v>
      </c>
      <c r="BI20" s="396"/>
      <c r="BJ20" s="395">
        <v>0.80300000000000005</v>
      </c>
      <c r="BK20" s="396"/>
      <c r="BL20" s="405">
        <v>0.61</v>
      </c>
      <c r="BM20" s="406"/>
      <c r="BN20" s="395">
        <v>0.73</v>
      </c>
      <c r="BO20" s="396"/>
      <c r="BP20" s="395"/>
      <c r="BQ20" s="396"/>
      <c r="BR20" s="395"/>
      <c r="BS20" s="396"/>
      <c r="BT20" s="395"/>
      <c r="BU20" s="396"/>
    </row>
    <row r="21" spans="1:73" s="214" customFormat="1" ht="14.25" x14ac:dyDescent="0.2">
      <c r="A21" s="213" t="s">
        <v>205</v>
      </c>
      <c r="B21" s="323"/>
      <c r="C21" s="323"/>
      <c r="D21" s="323"/>
      <c r="E21" s="323"/>
      <c r="F21" s="323"/>
      <c r="G21" s="323"/>
      <c r="H21" s="323"/>
      <c r="I21" s="323"/>
      <c r="J21" s="395"/>
      <c r="K21" s="395"/>
      <c r="L21" s="395">
        <v>0.6</v>
      </c>
      <c r="M21" s="396"/>
      <c r="N21" s="323">
        <v>0.66769999999999996</v>
      </c>
      <c r="O21" s="323"/>
      <c r="P21" s="411">
        <v>0.37740000000000001</v>
      </c>
      <c r="Q21" s="412"/>
      <c r="R21" s="413">
        <v>0.7</v>
      </c>
      <c r="S21" s="323"/>
      <c r="T21" s="395">
        <v>0.90969999999999995</v>
      </c>
      <c r="U21" s="396"/>
      <c r="V21" s="323">
        <v>0.71330000000000005</v>
      </c>
      <c r="W21" s="323"/>
      <c r="X21" s="395">
        <v>0.74519999999999997</v>
      </c>
      <c r="Y21" s="402"/>
      <c r="Z21" s="395">
        <v>0.93230000000000002</v>
      </c>
      <c r="AA21" s="396"/>
      <c r="AB21" s="395">
        <v>0.95709999999999995</v>
      </c>
      <c r="AC21" s="396"/>
      <c r="AD21" s="395">
        <v>0.80969999999999998</v>
      </c>
      <c r="AE21" s="396"/>
      <c r="AF21" s="395">
        <v>0.84</v>
      </c>
      <c r="AG21" s="396"/>
      <c r="AH21" s="409">
        <v>0.9839</v>
      </c>
      <c r="AI21" s="410"/>
      <c r="AJ21" s="395">
        <v>0.90329999999999999</v>
      </c>
      <c r="AK21" s="402"/>
      <c r="AL21" s="395">
        <v>0.88390000000000002</v>
      </c>
      <c r="AM21" s="396"/>
      <c r="AN21" s="395">
        <v>0.73870000000000002</v>
      </c>
      <c r="AO21" s="396"/>
      <c r="AP21" s="395">
        <v>0.94669999999999999</v>
      </c>
      <c r="AQ21" s="396"/>
      <c r="AR21" s="395">
        <v>0.8548</v>
      </c>
      <c r="AS21" s="396"/>
      <c r="AT21" s="395">
        <v>0.90329999999999999</v>
      </c>
      <c r="AU21" s="396"/>
      <c r="AV21" s="395">
        <v>0.99</v>
      </c>
      <c r="AW21" s="396"/>
      <c r="AX21" s="395">
        <v>0.96099999999999997</v>
      </c>
      <c r="AY21" s="396"/>
      <c r="AZ21" s="395">
        <v>0.99</v>
      </c>
      <c r="BA21" s="396"/>
      <c r="BB21" s="395">
        <v>0.93899999999999995</v>
      </c>
      <c r="BC21" s="396"/>
      <c r="BD21" s="395">
        <v>0.98699999999999999</v>
      </c>
      <c r="BE21" s="396"/>
      <c r="BF21" s="395">
        <v>0.95799999999999996</v>
      </c>
      <c r="BG21" s="396"/>
      <c r="BH21" s="395">
        <v>0.77700000000000002</v>
      </c>
      <c r="BI21" s="396"/>
      <c r="BJ21" s="395">
        <v>0.97399999999999998</v>
      </c>
      <c r="BK21" s="396"/>
      <c r="BL21" s="405">
        <v>0.99</v>
      </c>
      <c r="BM21" s="406"/>
      <c r="BN21" s="395">
        <v>0.95</v>
      </c>
      <c r="BO21" s="396"/>
      <c r="BP21" s="395"/>
      <c r="BQ21" s="396"/>
      <c r="BR21" s="395"/>
      <c r="BS21" s="396"/>
      <c r="BT21" s="395"/>
      <c r="BU21" s="396"/>
    </row>
    <row r="22" spans="1:73" s="214" customFormat="1" ht="14.25" x14ac:dyDescent="0.2">
      <c r="A22" s="213" t="s">
        <v>206</v>
      </c>
      <c r="B22" s="323"/>
      <c r="C22" s="323"/>
      <c r="D22" s="323"/>
      <c r="E22" s="323"/>
      <c r="F22" s="323"/>
      <c r="G22" s="323"/>
      <c r="H22" s="323"/>
      <c r="I22" s="323"/>
      <c r="J22" s="395"/>
      <c r="K22" s="395"/>
      <c r="L22" s="395">
        <v>0.37330000000000002</v>
      </c>
      <c r="M22" s="396"/>
      <c r="N22" s="323">
        <v>0.62580000000000002</v>
      </c>
      <c r="O22" s="323"/>
      <c r="P22" s="407">
        <v>0.4</v>
      </c>
      <c r="Q22" s="407"/>
      <c r="R22" s="408">
        <v>0.38669999999999999</v>
      </c>
      <c r="S22" s="323"/>
      <c r="T22" s="395">
        <v>6.4999999999999997E-3</v>
      </c>
      <c r="U22" s="396"/>
      <c r="V22" s="323">
        <v>0</v>
      </c>
      <c r="W22" s="323"/>
      <c r="X22" s="395">
        <v>0.26450000000000001</v>
      </c>
      <c r="Y22" s="402"/>
      <c r="Z22" s="395">
        <v>0.6452</v>
      </c>
      <c r="AA22" s="396"/>
      <c r="AB22" s="395">
        <v>0.63570000000000004</v>
      </c>
      <c r="AC22" s="396"/>
      <c r="AD22" s="395">
        <v>0.2387</v>
      </c>
      <c r="AE22" s="396"/>
      <c r="AF22" s="395">
        <v>0.46</v>
      </c>
      <c r="AG22" s="396"/>
      <c r="AH22" s="409">
        <v>0.62580000000000002</v>
      </c>
      <c r="AI22" s="410"/>
      <c r="AJ22" s="395">
        <v>0.4733</v>
      </c>
      <c r="AK22" s="402"/>
      <c r="AL22" s="395">
        <v>0.67100000000000004</v>
      </c>
      <c r="AM22" s="396"/>
      <c r="AN22" s="403">
        <v>0.39350000000000002</v>
      </c>
      <c r="AO22" s="404"/>
      <c r="AP22" s="395">
        <v>0.71330000000000005</v>
      </c>
      <c r="AQ22" s="396"/>
      <c r="AR22" s="395">
        <v>0.6</v>
      </c>
      <c r="AS22" s="396"/>
      <c r="AT22" s="395">
        <v>0.7</v>
      </c>
      <c r="AU22" s="396"/>
      <c r="AV22" s="395">
        <v>0.81299999999999994</v>
      </c>
      <c r="AW22" s="396"/>
      <c r="AX22" s="395">
        <v>0.74199999999999999</v>
      </c>
      <c r="AY22" s="396"/>
      <c r="AZ22" s="395">
        <v>0.745</v>
      </c>
      <c r="BA22" s="396"/>
      <c r="BB22" s="395">
        <v>0.82599999999999996</v>
      </c>
      <c r="BC22" s="396"/>
      <c r="BD22" s="395">
        <v>0.81299999999999994</v>
      </c>
      <c r="BE22" s="396"/>
      <c r="BF22" s="395">
        <v>0.78100000000000003</v>
      </c>
      <c r="BG22" s="396"/>
      <c r="BH22" s="395">
        <v>0.58699999999999997</v>
      </c>
      <c r="BI22" s="396"/>
      <c r="BJ22" s="395">
        <v>0.65200000000000002</v>
      </c>
      <c r="BK22" s="396"/>
      <c r="BL22" s="405">
        <v>0.79400000000000004</v>
      </c>
      <c r="BM22" s="406"/>
      <c r="BN22" s="395">
        <v>0.70699999999999996</v>
      </c>
      <c r="BO22" s="396"/>
      <c r="BP22" s="395"/>
      <c r="BQ22" s="396"/>
      <c r="BR22" s="395"/>
      <c r="BS22" s="396"/>
      <c r="BT22" s="395"/>
      <c r="BU22" s="396"/>
    </row>
    <row r="23" spans="1:73" s="214" customFormat="1" ht="12.75" customHeight="1" x14ac:dyDescent="0.2">
      <c r="A23" s="216" t="s">
        <v>207</v>
      </c>
      <c r="B23" s="392">
        <v>0.59309999999999996</v>
      </c>
      <c r="C23" s="392"/>
      <c r="D23" s="392">
        <v>0.60870000000000002</v>
      </c>
      <c r="E23" s="392"/>
      <c r="F23" s="392">
        <v>0.53490000000000004</v>
      </c>
      <c r="G23" s="392"/>
      <c r="H23" s="392">
        <v>0.63460000000000005</v>
      </c>
      <c r="I23" s="392"/>
      <c r="J23" s="392">
        <v>0.55620000000000003</v>
      </c>
      <c r="K23" s="392"/>
      <c r="L23" s="392">
        <v>0.61129999999999995</v>
      </c>
      <c r="M23" s="392"/>
      <c r="N23" s="392">
        <v>0.54100000000000004</v>
      </c>
      <c r="O23" s="392"/>
      <c r="P23" s="397">
        <v>0.52490000000000003</v>
      </c>
      <c r="Q23" s="397"/>
      <c r="R23" s="392">
        <v>0.54290000000000005</v>
      </c>
      <c r="S23" s="392"/>
      <c r="T23" s="392">
        <v>0.51239999999999997</v>
      </c>
      <c r="U23" s="392"/>
      <c r="V23" s="392">
        <v>0.56999999999999995</v>
      </c>
      <c r="W23" s="392"/>
      <c r="X23" s="392">
        <v>0.66890000000000005</v>
      </c>
      <c r="Y23" s="392"/>
      <c r="Z23" s="392">
        <v>0.70069999999999999</v>
      </c>
      <c r="AA23" s="392"/>
      <c r="AB23" s="392">
        <v>0.83330000000000004</v>
      </c>
      <c r="AC23" s="392"/>
      <c r="AD23" s="392">
        <v>0.85409999999999997</v>
      </c>
      <c r="AE23" s="392"/>
      <c r="AF23" s="392">
        <v>0.83930000000000005</v>
      </c>
      <c r="AG23" s="392"/>
      <c r="AH23" s="392">
        <v>0.84909999999999997</v>
      </c>
      <c r="AI23" s="392"/>
      <c r="AJ23" s="392">
        <v>0.58289999999999997</v>
      </c>
      <c r="AK23" s="392"/>
      <c r="AL23" s="392">
        <v>0.873</v>
      </c>
      <c r="AM23" s="392"/>
      <c r="AN23" s="398">
        <v>0.85799999999999998</v>
      </c>
      <c r="AO23" s="398"/>
      <c r="AP23" s="399">
        <v>0.86929999999999996</v>
      </c>
      <c r="AQ23" s="392"/>
      <c r="AR23" s="392">
        <v>0.92310000000000003</v>
      </c>
      <c r="AS23" s="392"/>
      <c r="AT23" s="392">
        <v>0.89929999999999999</v>
      </c>
      <c r="AU23" s="392"/>
      <c r="AV23" s="392">
        <v>0.88500000000000001</v>
      </c>
      <c r="AW23" s="393"/>
      <c r="AX23" s="392">
        <v>0.90429999999999999</v>
      </c>
      <c r="AY23" s="393"/>
      <c r="AZ23" s="392">
        <v>0.92290000000000005</v>
      </c>
      <c r="BA23" s="393"/>
      <c r="BB23" s="392">
        <v>0.91439999999999999</v>
      </c>
      <c r="BC23" s="393"/>
      <c r="BD23" s="392">
        <v>0.92720000000000002</v>
      </c>
      <c r="BE23" s="393"/>
      <c r="BF23" s="400">
        <v>0.93689999999999996</v>
      </c>
      <c r="BG23" s="401"/>
      <c r="BH23" s="392">
        <v>0.91610000000000003</v>
      </c>
      <c r="BI23" s="393"/>
      <c r="BJ23" s="392">
        <v>0.89990000000000003</v>
      </c>
      <c r="BK23" s="393"/>
      <c r="BL23" s="392">
        <v>0.92679999999999996</v>
      </c>
      <c r="BM23" s="393"/>
      <c r="BN23" s="392">
        <v>0.94</v>
      </c>
      <c r="BO23" s="393"/>
      <c r="BP23" s="392"/>
      <c r="BQ23" s="393"/>
      <c r="BR23" s="392"/>
      <c r="BS23" s="393"/>
      <c r="BT23" s="392"/>
      <c r="BU23" s="393"/>
    </row>
    <row r="24" spans="1:73" s="219" customFormat="1" ht="5.25" customHeight="1" x14ac:dyDescent="0.2">
      <c r="A24" s="217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</row>
    <row r="25" spans="1:73" s="206" customFormat="1" x14ac:dyDescent="0.2">
      <c r="A25" s="220" t="s">
        <v>208</v>
      </c>
      <c r="B25" s="221"/>
      <c r="C25" s="221"/>
      <c r="D25" s="221"/>
      <c r="E25" s="221"/>
      <c r="F25" s="221"/>
      <c r="G25" s="221"/>
      <c r="H25" s="221"/>
      <c r="I25" s="221"/>
      <c r="J25" s="222"/>
      <c r="K25" s="222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2"/>
      <c r="W25" s="222"/>
      <c r="X25" s="221"/>
      <c r="Y25" s="221"/>
      <c r="Z25" s="222"/>
      <c r="AA25" s="222"/>
      <c r="AB25" s="222"/>
      <c r="AC25" s="223"/>
      <c r="AD25" s="222"/>
      <c r="AE25" s="222"/>
      <c r="AF25" s="221"/>
      <c r="AG25" s="221"/>
      <c r="AH25" s="222"/>
      <c r="AI25" s="222"/>
      <c r="AJ25" s="221"/>
      <c r="AK25" s="221"/>
      <c r="AL25" s="221"/>
      <c r="AM25" s="221"/>
      <c r="AN25" s="326"/>
      <c r="AO25" s="327"/>
      <c r="AP25" s="221"/>
      <c r="AQ25" s="221"/>
      <c r="AR25" s="222"/>
      <c r="AS25" s="222"/>
      <c r="AT25" s="222"/>
      <c r="AU25" s="222"/>
      <c r="AV25" s="221"/>
      <c r="AW25" s="224"/>
      <c r="AX25" s="221"/>
      <c r="AY25" s="224"/>
      <c r="AZ25" s="221"/>
      <c r="BA25" s="224"/>
      <c r="BB25" s="222"/>
      <c r="BC25" s="223"/>
      <c r="BD25" s="222"/>
      <c r="BE25" s="223"/>
      <c r="BF25" s="222"/>
      <c r="BG25" s="223"/>
      <c r="BH25" s="222"/>
      <c r="BI25" s="223"/>
      <c r="BJ25" s="222"/>
      <c r="BK25" s="223"/>
      <c r="BL25" s="222"/>
      <c r="BM25" s="223"/>
      <c r="BN25" s="222"/>
      <c r="BO25" s="223"/>
      <c r="BP25" s="222"/>
      <c r="BQ25" s="223"/>
      <c r="BR25" s="222"/>
      <c r="BS25" s="223"/>
      <c r="BT25" s="222"/>
      <c r="BU25" s="223"/>
    </row>
    <row r="26" spans="1:73" s="219" customFormat="1" x14ac:dyDescent="0.2">
      <c r="A26" s="212" t="s">
        <v>194</v>
      </c>
      <c r="B26" s="345">
        <f>$B$10</f>
        <v>44562</v>
      </c>
      <c r="C26" s="345"/>
      <c r="D26" s="345" t="e">
        <f ca="1">$D$10</f>
        <v>#NAME?</v>
      </c>
      <c r="E26" s="345"/>
      <c r="F26" s="345" t="e">
        <f ca="1">$F$10</f>
        <v>#NAME?</v>
      </c>
      <c r="G26" s="345"/>
      <c r="H26" s="345" t="e">
        <f ca="1">$H$10</f>
        <v>#NAME?</v>
      </c>
      <c r="I26" s="345"/>
      <c r="J26" s="345" t="e">
        <f ca="1">$J$10</f>
        <v>#NAME?</v>
      </c>
      <c r="K26" s="345"/>
      <c r="L26" s="345" t="e">
        <f ca="1">$L$10</f>
        <v>#NAME?</v>
      </c>
      <c r="M26" s="345"/>
      <c r="N26" s="345" t="e">
        <f ca="1">$N$10</f>
        <v>#NAME?</v>
      </c>
      <c r="O26" s="345"/>
      <c r="P26" s="394" t="e">
        <f ca="1">$P$10</f>
        <v>#NAME?</v>
      </c>
      <c r="Q26" s="394"/>
      <c r="R26" s="345" t="e">
        <f ca="1">$R$10</f>
        <v>#NAME?</v>
      </c>
      <c r="S26" s="345"/>
      <c r="T26" s="345" t="e">
        <f ca="1">$T$10</f>
        <v>#NAME?</v>
      </c>
      <c r="U26" s="345"/>
      <c r="V26" s="345" t="e">
        <f ca="1">$V$10</f>
        <v>#NAME?</v>
      </c>
      <c r="W26" s="345"/>
      <c r="X26" s="345" t="e">
        <f ca="1">X10</f>
        <v>#NAME?</v>
      </c>
      <c r="Y26" s="345"/>
      <c r="Z26" s="345" t="e">
        <f ca="1">Z10</f>
        <v>#NAME?</v>
      </c>
      <c r="AA26" s="345"/>
      <c r="AB26" s="345" t="e">
        <f ca="1">AB10</f>
        <v>#NAME?</v>
      </c>
      <c r="AC26" s="391"/>
      <c r="AD26" s="376" t="e">
        <f ca="1">AD10</f>
        <v>#NAME?</v>
      </c>
      <c r="AE26" s="345"/>
      <c r="AF26" s="345" t="e">
        <f ca="1">AF10</f>
        <v>#NAME?</v>
      </c>
      <c r="AG26" s="345"/>
      <c r="AH26" s="345" t="e">
        <f ca="1">AH10</f>
        <v>#NAME?</v>
      </c>
      <c r="AI26" s="345"/>
      <c r="AJ26" s="345" t="e">
        <f ca="1">AJ10</f>
        <v>#NAME?</v>
      </c>
      <c r="AK26" s="345"/>
      <c r="AL26" s="345" t="e">
        <f ca="1">AL10</f>
        <v>#NAME?</v>
      </c>
      <c r="AM26" s="345"/>
      <c r="AN26" s="330" t="e">
        <f ca="1">AN10</f>
        <v>#NAME?</v>
      </c>
      <c r="AO26" s="330"/>
      <c r="AP26" s="376" t="e">
        <f ca="1">AP10</f>
        <v>#NAME?</v>
      </c>
      <c r="AQ26" s="345"/>
      <c r="AR26" s="345" t="e">
        <f ca="1">AR10</f>
        <v>#NAME?</v>
      </c>
      <c r="AS26" s="345"/>
      <c r="AT26" s="345" t="e">
        <f ca="1">AT10</f>
        <v>#NAME?</v>
      </c>
      <c r="AU26" s="345"/>
      <c r="AV26" s="345" t="e">
        <f ca="1">AV10</f>
        <v>#NAME?</v>
      </c>
      <c r="AW26" s="391"/>
      <c r="AX26" s="345" t="e">
        <f ca="1">AX10</f>
        <v>#NAME?</v>
      </c>
      <c r="AY26" s="391"/>
      <c r="AZ26" s="345" t="e">
        <f ca="1">AZ10</f>
        <v>#NAME?</v>
      </c>
      <c r="BA26" s="391"/>
      <c r="BB26" s="345" t="e">
        <f ca="1">BB10</f>
        <v>#NAME?</v>
      </c>
      <c r="BC26" s="391"/>
      <c r="BD26" s="345" t="e">
        <f ca="1">BD10</f>
        <v>#NAME?</v>
      </c>
      <c r="BE26" s="391"/>
      <c r="BF26" s="345" t="e">
        <f ca="1">BF10</f>
        <v>#NAME?</v>
      </c>
      <c r="BG26" s="391"/>
      <c r="BH26" s="345" t="e">
        <f ca="1">BH10</f>
        <v>#NAME?</v>
      </c>
      <c r="BI26" s="391"/>
      <c r="BJ26" s="345" t="e">
        <f ca="1">BJ10</f>
        <v>#NAME?</v>
      </c>
      <c r="BK26" s="391"/>
      <c r="BL26" s="345" t="e">
        <f ca="1">BL10</f>
        <v>#NAME?</v>
      </c>
      <c r="BM26" s="391"/>
      <c r="BN26" s="345" t="e">
        <f ca="1">BN10</f>
        <v>#NAME?</v>
      </c>
      <c r="BO26" s="391"/>
      <c r="BP26" s="345" t="e">
        <f ca="1">BP10</f>
        <v>#NAME?</v>
      </c>
      <c r="BQ26" s="391"/>
      <c r="BR26" s="345" t="e">
        <f ca="1">BR10</f>
        <v>#NAME?</v>
      </c>
      <c r="BS26" s="391"/>
      <c r="BT26" s="345" t="e">
        <f ca="1">BT10</f>
        <v>#NAME?</v>
      </c>
      <c r="BU26" s="391"/>
    </row>
    <row r="27" spans="1:73" s="226" customFormat="1" ht="14.25" customHeight="1" x14ac:dyDescent="0.2">
      <c r="A27" s="225" t="s">
        <v>78</v>
      </c>
      <c r="B27" s="307">
        <v>5.69</v>
      </c>
      <c r="C27" s="307"/>
      <c r="D27" s="307">
        <v>4.6900000000000004</v>
      </c>
      <c r="E27" s="307"/>
      <c r="F27" s="307">
        <v>1.95</v>
      </c>
      <c r="G27" s="307"/>
      <c r="H27" s="307">
        <v>4.1399999999999997</v>
      </c>
      <c r="I27" s="307"/>
      <c r="J27" s="294">
        <v>4.29</v>
      </c>
      <c r="K27" s="294"/>
      <c r="L27" s="294">
        <v>4.2</v>
      </c>
      <c r="M27" s="295"/>
      <c r="N27" s="307">
        <v>3.81</v>
      </c>
      <c r="O27" s="307"/>
      <c r="P27" s="382">
        <v>4.45</v>
      </c>
      <c r="Q27" s="382"/>
      <c r="R27" s="381">
        <v>2.79</v>
      </c>
      <c r="S27" s="307"/>
      <c r="T27" s="294">
        <v>6.02</v>
      </c>
      <c r="U27" s="295"/>
      <c r="V27" s="307">
        <v>5.82</v>
      </c>
      <c r="W27" s="307"/>
      <c r="X27" s="294">
        <v>4.5999999999999996</v>
      </c>
      <c r="Y27" s="380"/>
      <c r="Z27" s="294">
        <v>5.28</v>
      </c>
      <c r="AA27" s="295"/>
      <c r="AB27" s="294">
        <v>5.32</v>
      </c>
      <c r="AC27" s="380"/>
      <c r="AD27" s="294">
        <v>5.33</v>
      </c>
      <c r="AE27" s="295"/>
      <c r="AF27" s="294">
        <v>5.43</v>
      </c>
      <c r="AG27" s="295"/>
      <c r="AH27" s="294">
        <v>5.53</v>
      </c>
      <c r="AI27" s="295"/>
      <c r="AJ27" s="294">
        <v>5.6</v>
      </c>
      <c r="AK27" s="380"/>
      <c r="AL27" s="294">
        <v>5.73</v>
      </c>
      <c r="AM27" s="308"/>
      <c r="AN27" s="294">
        <v>4.5199999999999996</v>
      </c>
      <c r="AO27" s="295"/>
      <c r="AP27" s="294">
        <v>4.7</v>
      </c>
      <c r="AQ27" s="295"/>
      <c r="AR27" s="294">
        <v>4.18</v>
      </c>
      <c r="AS27" s="295"/>
      <c r="AT27" s="294">
        <v>4.8</v>
      </c>
      <c r="AU27" s="295"/>
      <c r="AV27" s="294">
        <v>3.91</v>
      </c>
      <c r="AW27" s="295"/>
      <c r="AX27" s="294">
        <v>4.3600000000000003</v>
      </c>
      <c r="AY27" s="295"/>
      <c r="AZ27" s="294">
        <v>4.29</v>
      </c>
      <c r="BA27" s="295"/>
      <c r="BB27" s="294">
        <v>5.59</v>
      </c>
      <c r="BC27" s="295"/>
      <c r="BD27" s="294">
        <v>6.39</v>
      </c>
      <c r="BE27" s="295"/>
      <c r="BF27" s="294">
        <v>6.45</v>
      </c>
      <c r="BG27" s="295"/>
      <c r="BH27" s="294">
        <v>4.66</v>
      </c>
      <c r="BI27" s="295"/>
      <c r="BJ27" s="294">
        <v>5.62</v>
      </c>
      <c r="BK27" s="295"/>
      <c r="BL27" s="358">
        <v>5.14</v>
      </c>
      <c r="BM27" s="359"/>
      <c r="BN27" s="294">
        <v>5.23</v>
      </c>
      <c r="BO27" s="295"/>
      <c r="BP27" s="294"/>
      <c r="BQ27" s="295"/>
      <c r="BR27" s="294"/>
      <c r="BS27" s="295"/>
      <c r="BT27" s="294"/>
      <c r="BU27" s="295"/>
    </row>
    <row r="28" spans="1:73" s="226" customFormat="1" ht="14.25" x14ac:dyDescent="0.2">
      <c r="A28" s="225" t="s">
        <v>195</v>
      </c>
      <c r="B28" s="307">
        <v>5.16</v>
      </c>
      <c r="C28" s="307"/>
      <c r="D28" s="307">
        <v>4.5999999999999996</v>
      </c>
      <c r="E28" s="307"/>
      <c r="F28" s="307">
        <v>3.8</v>
      </c>
      <c r="G28" s="307"/>
      <c r="H28" s="307">
        <v>4.47</v>
      </c>
      <c r="I28" s="307"/>
      <c r="J28" s="294">
        <v>2.92</v>
      </c>
      <c r="K28" s="294"/>
      <c r="L28" s="294">
        <v>3.01</v>
      </c>
      <c r="M28" s="295"/>
      <c r="N28" s="307">
        <v>2.52</v>
      </c>
      <c r="O28" s="307"/>
      <c r="P28" s="382">
        <v>3.75</v>
      </c>
      <c r="Q28" s="382"/>
      <c r="R28" s="381">
        <v>3.06</v>
      </c>
      <c r="S28" s="307"/>
      <c r="T28" s="294">
        <v>4.0999999999999996</v>
      </c>
      <c r="U28" s="295"/>
      <c r="V28" s="307">
        <v>4.33</v>
      </c>
      <c r="W28" s="307"/>
      <c r="X28" s="294">
        <v>3.81</v>
      </c>
      <c r="Y28" s="380"/>
      <c r="Z28" s="294">
        <v>4.18</v>
      </c>
      <c r="AA28" s="295"/>
      <c r="AB28" s="294">
        <v>4.34</v>
      </c>
      <c r="AC28" s="380"/>
      <c r="AD28" s="294">
        <v>4.5599999999999996</v>
      </c>
      <c r="AE28" s="295"/>
      <c r="AF28" s="294">
        <v>3.83</v>
      </c>
      <c r="AG28" s="295"/>
      <c r="AH28" s="294">
        <v>4.13</v>
      </c>
      <c r="AI28" s="295"/>
      <c r="AJ28" s="294">
        <v>4.32</v>
      </c>
      <c r="AK28" s="380"/>
      <c r="AL28" s="294">
        <v>4.16</v>
      </c>
      <c r="AM28" s="308"/>
      <c r="AN28" s="294">
        <v>4.91</v>
      </c>
      <c r="AO28" s="295"/>
      <c r="AP28" s="294">
        <v>4.38</v>
      </c>
      <c r="AQ28" s="295"/>
      <c r="AR28" s="294">
        <v>5.08</v>
      </c>
      <c r="AS28" s="295"/>
      <c r="AT28" s="294">
        <v>5.05</v>
      </c>
      <c r="AU28" s="295"/>
      <c r="AV28" s="294">
        <v>4.2</v>
      </c>
      <c r="AW28" s="295"/>
      <c r="AX28" s="294">
        <v>5.0199999999999996</v>
      </c>
      <c r="AY28" s="295"/>
      <c r="AZ28" s="294">
        <v>4.5199999999999996</v>
      </c>
      <c r="BA28" s="295"/>
      <c r="BB28" s="294">
        <v>4.3499999999999996</v>
      </c>
      <c r="BC28" s="295"/>
      <c r="BD28" s="294">
        <v>4.54</v>
      </c>
      <c r="BE28" s="295"/>
      <c r="BF28" s="294">
        <v>4.63</v>
      </c>
      <c r="BG28" s="295"/>
      <c r="BH28" s="294">
        <v>5.94</v>
      </c>
      <c r="BI28" s="295"/>
      <c r="BJ28" s="294">
        <v>5.18</v>
      </c>
      <c r="BK28" s="295"/>
      <c r="BL28" s="358">
        <v>6</v>
      </c>
      <c r="BM28" s="359"/>
      <c r="BN28" s="294">
        <v>5.57</v>
      </c>
      <c r="BO28" s="295"/>
      <c r="BP28" s="294"/>
      <c r="BQ28" s="295"/>
      <c r="BR28" s="294"/>
      <c r="BS28" s="295"/>
      <c r="BT28" s="294"/>
      <c r="BU28" s="295"/>
    </row>
    <row r="29" spans="1:73" s="226" customFormat="1" ht="14.25" x14ac:dyDescent="0.2">
      <c r="A29" s="225" t="s">
        <v>196</v>
      </c>
      <c r="B29" s="307">
        <v>0</v>
      </c>
      <c r="C29" s="307"/>
      <c r="D29" s="307">
        <v>0</v>
      </c>
      <c r="E29" s="307"/>
      <c r="F29" s="307" t="s">
        <v>197</v>
      </c>
      <c r="G29" s="307"/>
      <c r="H29" s="307" t="s">
        <v>197</v>
      </c>
      <c r="I29" s="307"/>
      <c r="J29" s="368" t="s">
        <v>197</v>
      </c>
      <c r="K29" s="368"/>
      <c r="L29" s="294">
        <v>0</v>
      </c>
      <c r="M29" s="295"/>
      <c r="N29" s="307">
        <v>2.15</v>
      </c>
      <c r="O29" s="307"/>
      <c r="P29" s="382">
        <v>4.3</v>
      </c>
      <c r="Q29" s="382"/>
      <c r="R29" s="381">
        <v>5.0999999999999996</v>
      </c>
      <c r="S29" s="307"/>
      <c r="T29" s="294">
        <v>5.24</v>
      </c>
      <c r="U29" s="295"/>
      <c r="V29" s="307">
        <v>5.69</v>
      </c>
      <c r="W29" s="307"/>
      <c r="X29" s="294">
        <v>5.0999999999999996</v>
      </c>
      <c r="Y29" s="380"/>
      <c r="Z29" s="294">
        <v>4.68</v>
      </c>
      <c r="AA29" s="295"/>
      <c r="AB29" s="294">
        <v>4.62</v>
      </c>
      <c r="AC29" s="380"/>
      <c r="AD29" s="294">
        <v>3.78</v>
      </c>
      <c r="AE29" s="295"/>
      <c r="AF29" s="294">
        <v>3.78</v>
      </c>
      <c r="AG29" s="295"/>
      <c r="AH29" s="294">
        <v>3.95</v>
      </c>
      <c r="AI29" s="295"/>
      <c r="AJ29" s="294">
        <v>4.42</v>
      </c>
      <c r="AK29" s="380"/>
      <c r="AL29" s="294">
        <v>4.3600000000000003</v>
      </c>
      <c r="AM29" s="308"/>
      <c r="AN29" s="294">
        <v>3.59</v>
      </c>
      <c r="AO29" s="295"/>
      <c r="AP29" s="294">
        <v>3.15</v>
      </c>
      <c r="AQ29" s="295"/>
      <c r="AR29" s="294">
        <v>4</v>
      </c>
      <c r="AS29" s="295"/>
      <c r="AT29" s="294">
        <v>3.58</v>
      </c>
      <c r="AU29" s="295"/>
      <c r="AV29" s="294">
        <v>3.12</v>
      </c>
      <c r="AW29" s="295"/>
      <c r="AX29" s="294">
        <v>3.95</v>
      </c>
      <c r="AY29" s="295"/>
      <c r="AZ29" s="294">
        <v>3.17</v>
      </c>
      <c r="BA29" s="295"/>
      <c r="BB29" s="294">
        <v>3.86</v>
      </c>
      <c r="BC29" s="295"/>
      <c r="BD29" s="294">
        <v>3.3</v>
      </c>
      <c r="BE29" s="295"/>
      <c r="BF29" s="294">
        <v>3.98</v>
      </c>
      <c r="BG29" s="295"/>
      <c r="BH29" s="294">
        <v>3.83</v>
      </c>
      <c r="BI29" s="295"/>
      <c r="BJ29" s="294">
        <v>3.52</v>
      </c>
      <c r="BK29" s="295"/>
      <c r="BL29" s="358">
        <v>3.59</v>
      </c>
      <c r="BM29" s="359"/>
      <c r="BN29" s="294">
        <v>4.12</v>
      </c>
      <c r="BO29" s="295"/>
      <c r="BP29" s="294"/>
      <c r="BQ29" s="295"/>
      <c r="BR29" s="294"/>
      <c r="BS29" s="295"/>
      <c r="BT29" s="294"/>
      <c r="BU29" s="295"/>
    </row>
    <row r="30" spans="1:73" s="227" customFormat="1" ht="14.25" x14ac:dyDescent="0.2">
      <c r="A30" s="225" t="s">
        <v>198</v>
      </c>
      <c r="B30" s="307">
        <v>0</v>
      </c>
      <c r="C30" s="307"/>
      <c r="D30" s="307">
        <v>0</v>
      </c>
      <c r="E30" s="307"/>
      <c r="F30" s="307" t="s">
        <v>197</v>
      </c>
      <c r="G30" s="307"/>
      <c r="H30" s="307" t="s">
        <v>197</v>
      </c>
      <c r="I30" s="307"/>
      <c r="J30" s="294">
        <v>2.64</v>
      </c>
      <c r="K30" s="294"/>
      <c r="L30" s="294">
        <v>2.21</v>
      </c>
      <c r="M30" s="295"/>
      <c r="N30" s="307">
        <v>2.92</v>
      </c>
      <c r="O30" s="307"/>
      <c r="P30" s="382">
        <v>2.84</v>
      </c>
      <c r="Q30" s="382"/>
      <c r="R30" s="381">
        <v>2.3199999999999998</v>
      </c>
      <c r="S30" s="307"/>
      <c r="T30" s="294">
        <v>2.67</v>
      </c>
      <c r="U30" s="295"/>
      <c r="V30" s="307">
        <v>2.67</v>
      </c>
      <c r="W30" s="307"/>
      <c r="X30" s="294">
        <v>2.84</v>
      </c>
      <c r="Y30" s="380"/>
      <c r="Z30" s="294">
        <v>2.3199999999999998</v>
      </c>
      <c r="AA30" s="295"/>
      <c r="AB30" s="294">
        <v>3.38</v>
      </c>
      <c r="AC30" s="380"/>
      <c r="AD30" s="294">
        <v>2.79</v>
      </c>
      <c r="AE30" s="295"/>
      <c r="AF30" s="294">
        <v>3.28</v>
      </c>
      <c r="AG30" s="295"/>
      <c r="AH30" s="294">
        <v>3.23</v>
      </c>
      <c r="AI30" s="295"/>
      <c r="AJ30" s="294">
        <v>2.63</v>
      </c>
      <c r="AK30" s="380"/>
      <c r="AL30" s="294">
        <v>3.21</v>
      </c>
      <c r="AM30" s="308"/>
      <c r="AN30" s="294">
        <v>3.12</v>
      </c>
      <c r="AO30" s="295"/>
      <c r="AP30" s="294">
        <v>3.04</v>
      </c>
      <c r="AQ30" s="295"/>
      <c r="AR30" s="294">
        <v>2.7</v>
      </c>
      <c r="AS30" s="295"/>
      <c r="AT30" s="294">
        <v>2.91</v>
      </c>
      <c r="AU30" s="295"/>
      <c r="AV30" s="294">
        <v>2.36</v>
      </c>
      <c r="AW30" s="295"/>
      <c r="AX30" s="294">
        <v>2.63</v>
      </c>
      <c r="AY30" s="295"/>
      <c r="AZ30" s="294">
        <v>2.9</v>
      </c>
      <c r="BA30" s="295"/>
      <c r="BB30" s="294">
        <v>2.76</v>
      </c>
      <c r="BC30" s="295"/>
      <c r="BD30" s="294">
        <v>2.89</v>
      </c>
      <c r="BE30" s="295"/>
      <c r="BF30" s="294">
        <v>3.42</v>
      </c>
      <c r="BG30" s="295"/>
      <c r="BH30" s="294">
        <v>3.29</v>
      </c>
      <c r="BI30" s="295"/>
      <c r="BJ30" s="294">
        <v>2.87</v>
      </c>
      <c r="BK30" s="295"/>
      <c r="BL30" s="358">
        <v>3.59</v>
      </c>
      <c r="BM30" s="359"/>
      <c r="BN30" s="294">
        <v>3.34</v>
      </c>
      <c r="BO30" s="295"/>
      <c r="BP30" s="294"/>
      <c r="BQ30" s="295"/>
      <c r="BR30" s="294"/>
      <c r="BS30" s="295"/>
      <c r="BT30" s="294"/>
      <c r="BU30" s="295"/>
    </row>
    <row r="31" spans="1:73" s="226" customFormat="1" ht="14.25" x14ac:dyDescent="0.2">
      <c r="A31" s="225" t="s">
        <v>199</v>
      </c>
      <c r="B31" s="307">
        <v>2.62</v>
      </c>
      <c r="C31" s="307"/>
      <c r="D31" s="307">
        <v>3.06</v>
      </c>
      <c r="E31" s="307"/>
      <c r="F31" s="307">
        <v>2.2599999999999998</v>
      </c>
      <c r="G31" s="307"/>
      <c r="H31" s="307">
        <v>3.84</v>
      </c>
      <c r="I31" s="307"/>
      <c r="J31" s="294">
        <v>5.38</v>
      </c>
      <c r="K31" s="294"/>
      <c r="L31" s="294">
        <v>5.6</v>
      </c>
      <c r="M31" s="295"/>
      <c r="N31" s="307">
        <v>3.35</v>
      </c>
      <c r="O31" s="307"/>
      <c r="P31" s="382">
        <v>2.62</v>
      </c>
      <c r="Q31" s="382"/>
      <c r="R31" s="381">
        <v>4.51</v>
      </c>
      <c r="S31" s="307"/>
      <c r="T31" s="294">
        <v>5.09</v>
      </c>
      <c r="U31" s="295"/>
      <c r="V31" s="307">
        <v>5</v>
      </c>
      <c r="W31" s="307"/>
      <c r="X31" s="294">
        <v>3.11</v>
      </c>
      <c r="Y31" s="380"/>
      <c r="Z31" s="294">
        <v>3.08</v>
      </c>
      <c r="AA31" s="295"/>
      <c r="AB31" s="294">
        <v>3.22</v>
      </c>
      <c r="AC31" s="380"/>
      <c r="AD31" s="294">
        <v>3.41</v>
      </c>
      <c r="AE31" s="295"/>
      <c r="AF31" s="294">
        <v>2.93</v>
      </c>
      <c r="AG31" s="295"/>
      <c r="AH31" s="294">
        <v>2.99</v>
      </c>
      <c r="AI31" s="295"/>
      <c r="AJ31" s="294">
        <v>3.18</v>
      </c>
      <c r="AK31" s="380"/>
      <c r="AL31" s="294">
        <v>2.59</v>
      </c>
      <c r="AM31" s="308"/>
      <c r="AN31" s="294">
        <v>2.34</v>
      </c>
      <c r="AO31" s="295"/>
      <c r="AP31" s="294">
        <v>2.44</v>
      </c>
      <c r="AQ31" s="295"/>
      <c r="AR31" s="294">
        <v>2.64</v>
      </c>
      <c r="AS31" s="295"/>
      <c r="AT31" s="294">
        <v>2.75</v>
      </c>
      <c r="AU31" s="295"/>
      <c r="AV31" s="294">
        <v>2.36</v>
      </c>
      <c r="AW31" s="295"/>
      <c r="AX31" s="294">
        <v>2.4500000000000002</v>
      </c>
      <c r="AY31" s="295"/>
      <c r="AZ31" s="294">
        <v>3.16</v>
      </c>
      <c r="BA31" s="295"/>
      <c r="BB31" s="294">
        <v>3.34</v>
      </c>
      <c r="BC31" s="295"/>
      <c r="BD31" s="294">
        <v>3.6</v>
      </c>
      <c r="BE31" s="295"/>
      <c r="BF31" s="294">
        <v>3.49</v>
      </c>
      <c r="BG31" s="295"/>
      <c r="BH31" s="294">
        <v>3.36</v>
      </c>
      <c r="BI31" s="295"/>
      <c r="BJ31" s="294">
        <v>3.2</v>
      </c>
      <c r="BK31" s="295"/>
      <c r="BL31" s="358">
        <v>3.08</v>
      </c>
      <c r="BM31" s="359"/>
      <c r="BN31" s="294">
        <v>3.54</v>
      </c>
      <c r="BO31" s="295"/>
      <c r="BP31" s="294"/>
      <c r="BQ31" s="295"/>
      <c r="BR31" s="294"/>
      <c r="BS31" s="295"/>
      <c r="BT31" s="294"/>
      <c r="BU31" s="295"/>
    </row>
    <row r="32" spans="1:73" s="226" customFormat="1" ht="14.25" x14ac:dyDescent="0.2">
      <c r="A32" s="225" t="s">
        <v>12</v>
      </c>
      <c r="B32" s="307">
        <v>6.92</v>
      </c>
      <c r="C32" s="307"/>
      <c r="D32" s="307">
        <v>8.27</v>
      </c>
      <c r="E32" s="307"/>
      <c r="F32" s="307">
        <v>14.06</v>
      </c>
      <c r="G32" s="307"/>
      <c r="H32" s="307">
        <v>16</v>
      </c>
      <c r="I32" s="307"/>
      <c r="J32" s="294">
        <v>14.71</v>
      </c>
      <c r="K32" s="294"/>
      <c r="L32" s="294">
        <v>14.8</v>
      </c>
      <c r="M32" s="295"/>
      <c r="N32" s="307">
        <v>14.1</v>
      </c>
      <c r="O32" s="307"/>
      <c r="P32" s="382">
        <v>9.07</v>
      </c>
      <c r="Q32" s="382"/>
      <c r="R32" s="381">
        <v>11.64</v>
      </c>
      <c r="S32" s="307"/>
      <c r="T32" s="294">
        <v>12</v>
      </c>
      <c r="U32" s="295"/>
      <c r="V32" s="307">
        <v>10.43</v>
      </c>
      <c r="W32" s="307"/>
      <c r="X32" s="294">
        <v>8.31</v>
      </c>
      <c r="Y32" s="380"/>
      <c r="Z32" s="294">
        <v>10.68</v>
      </c>
      <c r="AA32" s="295"/>
      <c r="AB32" s="294">
        <v>7.38</v>
      </c>
      <c r="AC32" s="380"/>
      <c r="AD32" s="294">
        <v>11.71</v>
      </c>
      <c r="AE32" s="295"/>
      <c r="AF32" s="294">
        <v>11.04</v>
      </c>
      <c r="AG32" s="295"/>
      <c r="AH32" s="294">
        <v>12</v>
      </c>
      <c r="AI32" s="295"/>
      <c r="AJ32" s="294">
        <v>10.17</v>
      </c>
      <c r="AK32" s="380"/>
      <c r="AL32" s="294">
        <v>11.14</v>
      </c>
      <c r="AM32" s="308"/>
      <c r="AN32" s="294">
        <v>12.8</v>
      </c>
      <c r="AO32" s="295"/>
      <c r="AP32" s="294">
        <v>9</v>
      </c>
      <c r="AQ32" s="295"/>
      <c r="AR32" s="294">
        <v>6.86</v>
      </c>
      <c r="AS32" s="295"/>
      <c r="AT32" s="294">
        <v>6.11</v>
      </c>
      <c r="AU32" s="295"/>
      <c r="AV32" s="294">
        <v>7.29</v>
      </c>
      <c r="AW32" s="295"/>
      <c r="AX32" s="294">
        <v>13.1</v>
      </c>
      <c r="AY32" s="295"/>
      <c r="AZ32" s="294">
        <v>10.16</v>
      </c>
      <c r="BA32" s="295"/>
      <c r="BB32" s="294">
        <v>12.8</v>
      </c>
      <c r="BC32" s="295"/>
      <c r="BD32" s="294">
        <v>11.5</v>
      </c>
      <c r="BE32" s="295"/>
      <c r="BF32" s="294">
        <v>13.63</v>
      </c>
      <c r="BG32" s="295"/>
      <c r="BH32" s="294">
        <v>16.899999999999999</v>
      </c>
      <c r="BI32" s="295"/>
      <c r="BJ32" s="294">
        <v>10.18</v>
      </c>
      <c r="BK32" s="295"/>
      <c r="BL32" s="358">
        <v>10.52</v>
      </c>
      <c r="BM32" s="359"/>
      <c r="BN32" s="294">
        <v>13.11</v>
      </c>
      <c r="BO32" s="295"/>
      <c r="BP32" s="294"/>
      <c r="BQ32" s="295"/>
      <c r="BR32" s="294"/>
      <c r="BS32" s="295"/>
      <c r="BT32" s="294"/>
      <c r="BU32" s="295"/>
    </row>
    <row r="33" spans="1:73" s="226" customFormat="1" ht="14.25" hidden="1" customHeight="1" x14ac:dyDescent="0.25">
      <c r="A33" s="225" t="s">
        <v>200</v>
      </c>
      <c r="B33" s="307">
        <v>5.58</v>
      </c>
      <c r="C33" s="307"/>
      <c r="D33" s="307">
        <v>3.85</v>
      </c>
      <c r="E33" s="307"/>
      <c r="F33" s="307">
        <v>2.7</v>
      </c>
      <c r="G33" s="307"/>
      <c r="H33" s="307" t="s">
        <v>197</v>
      </c>
      <c r="I33" s="307"/>
      <c r="J33" s="368" t="s">
        <v>197</v>
      </c>
      <c r="K33" s="368"/>
      <c r="L33" s="294">
        <v>2.82</v>
      </c>
      <c r="M33" s="295"/>
      <c r="N33" s="307">
        <v>2.5499999999999998</v>
      </c>
      <c r="O33" s="307"/>
      <c r="P33" s="382">
        <v>2.62</v>
      </c>
      <c r="Q33" s="382"/>
      <c r="R33" s="381" t="s">
        <v>73</v>
      </c>
      <c r="S33" s="307"/>
      <c r="T33" s="369" t="s">
        <v>73</v>
      </c>
      <c r="U33" s="370"/>
      <c r="V33" s="307">
        <v>5</v>
      </c>
      <c r="W33" s="307"/>
      <c r="X33" s="294">
        <v>4.0599999999999996</v>
      </c>
      <c r="Y33" s="380"/>
      <c r="Z33" s="294">
        <v>2.81</v>
      </c>
      <c r="AA33" s="295"/>
      <c r="AB33" s="294">
        <v>3.66</v>
      </c>
      <c r="AC33" s="380"/>
      <c r="AD33" s="294">
        <v>4.47</v>
      </c>
      <c r="AE33" s="295"/>
      <c r="AF33" s="294">
        <v>3.47</v>
      </c>
      <c r="AG33" s="295"/>
      <c r="AH33" s="294">
        <v>5.15</v>
      </c>
      <c r="AI33" s="295"/>
      <c r="AJ33" s="294">
        <v>0</v>
      </c>
      <c r="AK33" s="380"/>
      <c r="AL33" s="294">
        <v>0</v>
      </c>
      <c r="AM33" s="308"/>
      <c r="AN33" s="390"/>
      <c r="AO33" s="390"/>
      <c r="AP33" s="308"/>
      <c r="AQ33" s="380"/>
      <c r="AR33" s="294"/>
      <c r="AS33" s="380"/>
      <c r="AT33" s="294"/>
      <c r="AU33" s="380"/>
      <c r="AV33" s="294">
        <v>0</v>
      </c>
      <c r="AW33" s="295"/>
      <c r="AX33" s="354"/>
      <c r="AY33" s="355"/>
      <c r="AZ33" s="354"/>
      <c r="BA33" s="355"/>
      <c r="BB33" s="294"/>
      <c r="BC33" s="295"/>
      <c r="BD33" s="354"/>
      <c r="BE33" s="355"/>
      <c r="BF33" s="354"/>
      <c r="BG33" s="355"/>
      <c r="BH33" s="383"/>
      <c r="BI33" s="384"/>
      <c r="BJ33" s="383"/>
      <c r="BK33" s="384"/>
      <c r="BL33" s="385"/>
      <c r="BM33" s="386"/>
      <c r="BN33" s="383"/>
      <c r="BO33" s="384"/>
      <c r="BP33" s="294"/>
      <c r="BQ33" s="295"/>
      <c r="BR33" s="294"/>
      <c r="BS33" s="295"/>
      <c r="BT33" s="294"/>
      <c r="BU33" s="295"/>
    </row>
    <row r="34" spans="1:73" s="226" customFormat="1" ht="15" hidden="1" customHeight="1" x14ac:dyDescent="0.25">
      <c r="A34" s="225" t="s">
        <v>201</v>
      </c>
      <c r="B34" s="307">
        <v>6.62</v>
      </c>
      <c r="C34" s="307"/>
      <c r="D34" s="307">
        <v>4.43</v>
      </c>
      <c r="E34" s="307"/>
      <c r="F34" s="307">
        <v>1.54</v>
      </c>
      <c r="G34" s="307"/>
      <c r="H34" s="307" t="s">
        <v>197</v>
      </c>
      <c r="I34" s="307"/>
      <c r="J34" s="368" t="s">
        <v>197</v>
      </c>
      <c r="K34" s="368"/>
      <c r="L34" s="294">
        <v>4.32</v>
      </c>
      <c r="M34" s="295"/>
      <c r="N34" s="307">
        <v>6.54</v>
      </c>
      <c r="O34" s="307"/>
      <c r="P34" s="382">
        <v>3.9</v>
      </c>
      <c r="Q34" s="382"/>
      <c r="R34" s="381" t="s">
        <v>73</v>
      </c>
      <c r="S34" s="307"/>
      <c r="T34" s="369" t="s">
        <v>73</v>
      </c>
      <c r="U34" s="370"/>
      <c r="V34" s="307" t="s">
        <v>73</v>
      </c>
      <c r="W34" s="307"/>
      <c r="X34" s="369" t="s">
        <v>73</v>
      </c>
      <c r="Y34" s="387"/>
      <c r="Z34" s="369"/>
      <c r="AA34" s="387"/>
      <c r="AB34" s="369">
        <v>0</v>
      </c>
      <c r="AC34" s="387"/>
      <c r="AD34" s="354"/>
      <c r="AE34" s="355"/>
      <c r="AF34" s="354"/>
      <c r="AG34" s="355"/>
      <c r="AH34" s="369">
        <v>0</v>
      </c>
      <c r="AI34" s="370"/>
      <c r="AJ34" s="369">
        <v>0</v>
      </c>
      <c r="AK34" s="387"/>
      <c r="AL34" s="369">
        <v>0</v>
      </c>
      <c r="AM34" s="388"/>
      <c r="AN34" s="389"/>
      <c r="AO34" s="389"/>
      <c r="AP34" s="388"/>
      <c r="AQ34" s="387"/>
      <c r="AR34" s="369"/>
      <c r="AS34" s="387"/>
      <c r="AT34" s="369"/>
      <c r="AU34" s="387"/>
      <c r="AV34" s="369">
        <v>0</v>
      </c>
      <c r="AW34" s="370"/>
      <c r="AX34" s="354"/>
      <c r="AY34" s="355"/>
      <c r="AZ34" s="354"/>
      <c r="BA34" s="355"/>
      <c r="BB34" s="369"/>
      <c r="BC34" s="370"/>
      <c r="BD34" s="354"/>
      <c r="BE34" s="355"/>
      <c r="BF34" s="354"/>
      <c r="BG34" s="355"/>
      <c r="BH34" s="383"/>
      <c r="BI34" s="384"/>
      <c r="BJ34" s="383"/>
      <c r="BK34" s="384"/>
      <c r="BL34" s="385"/>
      <c r="BM34" s="386"/>
      <c r="BN34" s="383"/>
      <c r="BO34" s="384"/>
      <c r="BP34" s="369"/>
      <c r="BQ34" s="370"/>
      <c r="BR34" s="369"/>
      <c r="BS34" s="370"/>
      <c r="BT34" s="369"/>
      <c r="BU34" s="370"/>
    </row>
    <row r="35" spans="1:73" s="226" customFormat="1" ht="12.75" customHeight="1" x14ac:dyDescent="0.2">
      <c r="A35" s="225" t="s">
        <v>202</v>
      </c>
      <c r="B35" s="307">
        <v>6.54</v>
      </c>
      <c r="C35" s="307"/>
      <c r="D35" s="307">
        <v>5.32</v>
      </c>
      <c r="E35" s="307"/>
      <c r="F35" s="307">
        <v>4.74</v>
      </c>
      <c r="G35" s="307"/>
      <c r="H35" s="307">
        <v>5.7</v>
      </c>
      <c r="I35" s="307"/>
      <c r="J35" s="294">
        <v>6.06</v>
      </c>
      <c r="K35" s="294"/>
      <c r="L35" s="294">
        <v>6.19</v>
      </c>
      <c r="M35" s="295"/>
      <c r="N35" s="307">
        <v>8.33</v>
      </c>
      <c r="O35" s="307"/>
      <c r="P35" s="366">
        <v>7.14</v>
      </c>
      <c r="Q35" s="366"/>
      <c r="R35" s="381">
        <v>8.1300000000000008</v>
      </c>
      <c r="S35" s="307"/>
      <c r="T35" s="294">
        <v>7.32</v>
      </c>
      <c r="U35" s="295"/>
      <c r="V35" s="307">
        <v>6.37</v>
      </c>
      <c r="W35" s="307"/>
      <c r="X35" s="294">
        <v>5.88</v>
      </c>
      <c r="Y35" s="380"/>
      <c r="Z35" s="294">
        <v>4.26</v>
      </c>
      <c r="AA35" s="295"/>
      <c r="AB35" s="294">
        <v>6.1</v>
      </c>
      <c r="AC35" s="380"/>
      <c r="AD35" s="294">
        <v>4.4400000000000004</v>
      </c>
      <c r="AE35" s="295"/>
      <c r="AF35" s="294">
        <v>4.72</v>
      </c>
      <c r="AG35" s="295"/>
      <c r="AH35" s="294">
        <v>5.26</v>
      </c>
      <c r="AI35" s="295"/>
      <c r="AJ35" s="294">
        <v>5.17</v>
      </c>
      <c r="AK35" s="380"/>
      <c r="AL35" s="294">
        <v>5.33</v>
      </c>
      <c r="AM35" s="308"/>
      <c r="AN35" s="294">
        <v>5.18</v>
      </c>
      <c r="AO35" s="295"/>
      <c r="AP35" s="294">
        <v>5.88</v>
      </c>
      <c r="AQ35" s="295"/>
      <c r="AR35" s="294">
        <v>5.33</v>
      </c>
      <c r="AS35" s="295"/>
      <c r="AT35" s="294">
        <v>4.3600000000000003</v>
      </c>
      <c r="AU35" s="295"/>
      <c r="AV35" s="294">
        <v>3.83</v>
      </c>
      <c r="AW35" s="295"/>
      <c r="AX35" s="294">
        <v>5.08</v>
      </c>
      <c r="AY35" s="295"/>
      <c r="AZ35" s="294">
        <v>4.63</v>
      </c>
      <c r="BA35" s="295"/>
      <c r="BB35" s="294">
        <v>4.76</v>
      </c>
      <c r="BC35" s="295"/>
      <c r="BD35" s="294">
        <v>4.21</v>
      </c>
      <c r="BE35" s="295"/>
      <c r="BF35" s="294">
        <v>4.8</v>
      </c>
      <c r="BG35" s="295"/>
      <c r="BH35" s="294">
        <v>4.5599999999999996</v>
      </c>
      <c r="BI35" s="295"/>
      <c r="BJ35" s="294">
        <v>5.29</v>
      </c>
      <c r="BK35" s="295"/>
      <c r="BL35" s="358">
        <v>5.33</v>
      </c>
      <c r="BM35" s="359"/>
      <c r="BN35" s="294">
        <v>4.8</v>
      </c>
      <c r="BO35" s="295"/>
      <c r="BP35" s="294"/>
      <c r="BQ35" s="295"/>
      <c r="BR35" s="294"/>
      <c r="BS35" s="295"/>
      <c r="BT35" s="294"/>
      <c r="BU35" s="295"/>
    </row>
    <row r="36" spans="1:73" s="226" customFormat="1" ht="14.25" x14ac:dyDescent="0.2">
      <c r="A36" s="225" t="s">
        <v>204</v>
      </c>
      <c r="B36" s="307"/>
      <c r="C36" s="307"/>
      <c r="D36" s="307"/>
      <c r="E36" s="307"/>
      <c r="F36" s="307"/>
      <c r="G36" s="307"/>
      <c r="H36" s="307">
        <v>6.58</v>
      </c>
      <c r="I36" s="307"/>
      <c r="J36" s="294">
        <v>6.71</v>
      </c>
      <c r="K36" s="294"/>
      <c r="L36" s="294">
        <v>10</v>
      </c>
      <c r="M36" s="295"/>
      <c r="N36" s="307">
        <v>8.64</v>
      </c>
      <c r="O36" s="307"/>
      <c r="P36" s="382" t="s">
        <v>209</v>
      </c>
      <c r="Q36" s="382"/>
      <c r="R36" s="381">
        <v>7.2</v>
      </c>
      <c r="S36" s="307"/>
      <c r="T36" s="294">
        <v>8.08</v>
      </c>
      <c r="U36" s="295"/>
      <c r="V36" s="307">
        <v>6.62</v>
      </c>
      <c r="W36" s="307"/>
      <c r="X36" s="294">
        <v>4.6500000000000004</v>
      </c>
      <c r="Y36" s="380"/>
      <c r="Z36" s="294">
        <v>4.32</v>
      </c>
      <c r="AA36" s="295"/>
      <c r="AB36" s="294">
        <v>6.22</v>
      </c>
      <c r="AC36" s="380"/>
      <c r="AD36" s="294">
        <v>7.38</v>
      </c>
      <c r="AE36" s="295"/>
      <c r="AF36" s="294">
        <v>8.81</v>
      </c>
      <c r="AG36" s="295"/>
      <c r="AH36" s="294">
        <v>9.2899999999999991</v>
      </c>
      <c r="AI36" s="295"/>
      <c r="AJ36" s="294">
        <v>13.44</v>
      </c>
      <c r="AK36" s="380"/>
      <c r="AL36" s="294">
        <v>8.89</v>
      </c>
      <c r="AM36" s="308"/>
      <c r="AN36" s="294">
        <v>6</v>
      </c>
      <c r="AO36" s="295"/>
      <c r="AP36" s="294">
        <v>8.8000000000000007</v>
      </c>
      <c r="AQ36" s="295"/>
      <c r="AR36" s="294">
        <v>10.83</v>
      </c>
      <c r="AS36" s="295"/>
      <c r="AT36" s="294">
        <v>7.25</v>
      </c>
      <c r="AU36" s="295"/>
      <c r="AV36" s="294">
        <v>6.33</v>
      </c>
      <c r="AW36" s="295"/>
      <c r="AX36" s="294">
        <v>6.92</v>
      </c>
      <c r="AY36" s="295"/>
      <c r="AZ36" s="294">
        <v>9.75</v>
      </c>
      <c r="BA36" s="295"/>
      <c r="BB36" s="294">
        <v>6.54</v>
      </c>
      <c r="BC36" s="295"/>
      <c r="BD36" s="294">
        <v>7.5</v>
      </c>
      <c r="BE36" s="295"/>
      <c r="BF36" s="294">
        <v>9.31</v>
      </c>
      <c r="BG36" s="295"/>
      <c r="BH36" s="294">
        <v>11.95</v>
      </c>
      <c r="BI36" s="295"/>
      <c r="BJ36" s="294">
        <v>11.31</v>
      </c>
      <c r="BK36" s="295"/>
      <c r="BL36" s="358">
        <v>8.59</v>
      </c>
      <c r="BM36" s="359"/>
      <c r="BN36" s="294">
        <v>10.95</v>
      </c>
      <c r="BO36" s="295"/>
      <c r="BP36" s="294"/>
      <c r="BQ36" s="295"/>
      <c r="BR36" s="294"/>
      <c r="BS36" s="295"/>
      <c r="BT36" s="294"/>
      <c r="BU36" s="295"/>
    </row>
    <row r="37" spans="1:73" s="226" customFormat="1" x14ac:dyDescent="0.2">
      <c r="A37" s="225" t="s">
        <v>205</v>
      </c>
      <c r="B37" s="307"/>
      <c r="C37" s="307"/>
      <c r="D37" s="307"/>
      <c r="E37" s="307"/>
      <c r="F37" s="307"/>
      <c r="G37" s="307"/>
      <c r="H37" s="307"/>
      <c r="I37" s="307"/>
      <c r="J37" s="294"/>
      <c r="K37" s="294"/>
      <c r="L37" s="294">
        <v>7.5</v>
      </c>
      <c r="M37" s="295"/>
      <c r="N37" s="307">
        <v>9.86</v>
      </c>
      <c r="O37" s="307"/>
      <c r="P37" s="366">
        <v>5.32</v>
      </c>
      <c r="Q37" s="366"/>
      <c r="R37" s="381">
        <v>11.05</v>
      </c>
      <c r="S37" s="307"/>
      <c r="T37" s="294">
        <v>11.75</v>
      </c>
      <c r="U37" s="295"/>
      <c r="V37" s="307">
        <v>10.7</v>
      </c>
      <c r="W37" s="307"/>
      <c r="X37" s="294">
        <v>10.039999999999999</v>
      </c>
      <c r="Y37" s="380"/>
      <c r="Z37" s="294">
        <v>13.14</v>
      </c>
      <c r="AA37" s="295"/>
      <c r="AB37" s="294">
        <v>9.93</v>
      </c>
      <c r="AC37" s="380"/>
      <c r="AD37" s="294">
        <v>10.91</v>
      </c>
      <c r="AE37" s="295"/>
      <c r="AF37" s="294">
        <v>11.45</v>
      </c>
      <c r="AG37" s="295"/>
      <c r="AH37" s="294">
        <v>17.940000000000001</v>
      </c>
      <c r="AI37" s="295"/>
      <c r="AJ37" s="294">
        <v>11.29</v>
      </c>
      <c r="AK37" s="380"/>
      <c r="AL37" s="294">
        <v>18.27</v>
      </c>
      <c r="AM37" s="308"/>
      <c r="AN37" s="294">
        <v>12.72</v>
      </c>
      <c r="AO37" s="295"/>
      <c r="AP37" s="294">
        <v>11.83</v>
      </c>
      <c r="AQ37" s="295"/>
      <c r="AR37" s="294">
        <v>12.05</v>
      </c>
      <c r="AS37" s="295"/>
      <c r="AT37" s="294">
        <v>12.9</v>
      </c>
      <c r="AU37" s="295"/>
      <c r="AV37" s="294">
        <v>15</v>
      </c>
      <c r="AW37" s="295"/>
      <c r="AX37" s="294">
        <v>9.5500000000000007</v>
      </c>
      <c r="AY37" s="295"/>
      <c r="AZ37" s="294">
        <v>16.8</v>
      </c>
      <c r="BA37" s="295"/>
      <c r="BB37" s="294">
        <v>11.64</v>
      </c>
      <c r="BC37" s="295"/>
      <c r="BD37" s="294">
        <v>16.440000000000001</v>
      </c>
      <c r="BE37" s="295"/>
      <c r="BF37" s="294">
        <v>18.559999999999999</v>
      </c>
      <c r="BG37" s="295"/>
      <c r="BH37" s="294">
        <v>17.920000000000002</v>
      </c>
      <c r="BI37" s="295"/>
      <c r="BJ37" s="294">
        <v>15.1</v>
      </c>
      <c r="BK37" s="295"/>
      <c r="BL37" s="358">
        <v>15.35</v>
      </c>
      <c r="BM37" s="359"/>
      <c r="BN37" s="294">
        <v>15</v>
      </c>
      <c r="BO37" s="295"/>
      <c r="BP37" s="294"/>
      <c r="BQ37" s="295"/>
      <c r="BR37" s="294"/>
      <c r="BS37" s="295"/>
      <c r="BT37" s="294"/>
      <c r="BU37" s="295"/>
    </row>
    <row r="38" spans="1:73" s="226" customFormat="1" ht="14.25" x14ac:dyDescent="0.2">
      <c r="A38" s="225" t="s">
        <v>206</v>
      </c>
      <c r="B38" s="307"/>
      <c r="C38" s="307"/>
      <c r="D38" s="307"/>
      <c r="E38" s="307"/>
      <c r="F38" s="307"/>
      <c r="G38" s="307"/>
      <c r="H38" s="307"/>
      <c r="I38" s="307"/>
      <c r="J38" s="294"/>
      <c r="K38" s="294"/>
      <c r="L38" s="294">
        <v>8</v>
      </c>
      <c r="M38" s="295"/>
      <c r="N38" s="307">
        <v>5.71</v>
      </c>
      <c r="O38" s="307"/>
      <c r="P38" s="378">
        <v>3.88</v>
      </c>
      <c r="Q38" s="379"/>
      <c r="R38" s="307">
        <v>3.22</v>
      </c>
      <c r="S38" s="307"/>
      <c r="T38" s="294">
        <v>0.5</v>
      </c>
      <c r="U38" s="295"/>
      <c r="V38" s="307">
        <v>0</v>
      </c>
      <c r="W38" s="307"/>
      <c r="X38" s="294">
        <v>2.56</v>
      </c>
      <c r="Y38" s="380"/>
      <c r="Z38" s="294">
        <v>4.76</v>
      </c>
      <c r="AA38" s="295"/>
      <c r="AB38" s="294">
        <v>4.68</v>
      </c>
      <c r="AC38" s="380"/>
      <c r="AD38" s="294">
        <v>2.4700000000000002</v>
      </c>
      <c r="AE38" s="295"/>
      <c r="AF38" s="294">
        <v>4.93</v>
      </c>
      <c r="AG38" s="295"/>
      <c r="AH38" s="294">
        <v>3.73</v>
      </c>
      <c r="AI38" s="295"/>
      <c r="AJ38" s="294">
        <v>4.18</v>
      </c>
      <c r="AK38" s="380"/>
      <c r="AL38" s="294">
        <v>6.93</v>
      </c>
      <c r="AM38" s="308"/>
      <c r="AN38" s="294">
        <v>3.81</v>
      </c>
      <c r="AO38" s="295"/>
      <c r="AP38" s="294">
        <v>3.69</v>
      </c>
      <c r="AQ38" s="295"/>
      <c r="AR38" s="294">
        <v>3</v>
      </c>
      <c r="AS38" s="295"/>
      <c r="AT38" s="294">
        <v>3.89</v>
      </c>
      <c r="AU38" s="295"/>
      <c r="AV38" s="294">
        <v>5.04</v>
      </c>
      <c r="AW38" s="295"/>
      <c r="AX38" s="294">
        <v>4.57</v>
      </c>
      <c r="AY38" s="295"/>
      <c r="AZ38" s="294">
        <v>5.68</v>
      </c>
      <c r="BA38" s="295"/>
      <c r="BB38" s="294">
        <v>4.74</v>
      </c>
      <c r="BC38" s="295"/>
      <c r="BD38" s="294">
        <v>5.54</v>
      </c>
      <c r="BE38" s="295"/>
      <c r="BF38" s="294">
        <v>5.04</v>
      </c>
      <c r="BG38" s="295"/>
      <c r="BH38" s="294">
        <v>4.63</v>
      </c>
      <c r="BI38" s="295"/>
      <c r="BJ38" s="294">
        <v>3.74</v>
      </c>
      <c r="BK38" s="295"/>
      <c r="BL38" s="358">
        <v>3.41</v>
      </c>
      <c r="BM38" s="359"/>
      <c r="BN38" s="294">
        <v>4.24</v>
      </c>
      <c r="BO38" s="295"/>
      <c r="BP38" s="294"/>
      <c r="BQ38" s="295"/>
      <c r="BR38" s="294"/>
      <c r="BS38" s="295"/>
      <c r="BT38" s="294"/>
      <c r="BU38" s="295"/>
    </row>
    <row r="39" spans="1:73" s="226" customFormat="1" x14ac:dyDescent="0.2">
      <c r="A39" s="228" t="s">
        <v>207</v>
      </c>
      <c r="B39" s="361">
        <v>9.2799999999999994</v>
      </c>
      <c r="C39" s="361"/>
      <c r="D39" s="361">
        <v>7.86</v>
      </c>
      <c r="E39" s="361"/>
      <c r="F39" s="361">
        <v>6.2</v>
      </c>
      <c r="G39" s="361"/>
      <c r="H39" s="361">
        <v>6.59</v>
      </c>
      <c r="I39" s="361"/>
      <c r="J39" s="361">
        <v>5.12</v>
      </c>
      <c r="K39" s="361"/>
      <c r="L39" s="361">
        <v>4.97</v>
      </c>
      <c r="M39" s="361"/>
      <c r="N39" s="361">
        <v>6.01</v>
      </c>
      <c r="O39" s="361"/>
      <c r="P39" s="361">
        <v>5.51</v>
      </c>
      <c r="Q39" s="361"/>
      <c r="R39" s="361">
        <v>5.5</v>
      </c>
      <c r="S39" s="361"/>
      <c r="T39" s="361">
        <v>5.69</v>
      </c>
      <c r="U39" s="361"/>
      <c r="V39" s="361">
        <v>5.55</v>
      </c>
      <c r="W39" s="361"/>
      <c r="X39" s="361">
        <v>5.93</v>
      </c>
      <c r="Y39" s="361"/>
      <c r="Z39" s="361">
        <v>6.5</v>
      </c>
      <c r="AA39" s="361"/>
      <c r="AB39" s="361">
        <v>6.28</v>
      </c>
      <c r="AC39" s="362"/>
      <c r="AD39" s="360">
        <v>6.16</v>
      </c>
      <c r="AE39" s="361"/>
      <c r="AF39" s="361">
        <v>5.91</v>
      </c>
      <c r="AG39" s="361"/>
      <c r="AH39" s="361">
        <v>6.22</v>
      </c>
      <c r="AI39" s="361"/>
      <c r="AJ39" s="361">
        <v>5.36</v>
      </c>
      <c r="AK39" s="361"/>
      <c r="AL39" s="361">
        <v>6.36</v>
      </c>
      <c r="AM39" s="361"/>
      <c r="AN39" s="296">
        <v>5.78</v>
      </c>
      <c r="AO39" s="296"/>
      <c r="AP39" s="360">
        <v>5.73</v>
      </c>
      <c r="AQ39" s="361"/>
      <c r="AR39" s="361">
        <v>5.87</v>
      </c>
      <c r="AS39" s="361"/>
      <c r="AT39" s="361">
        <v>5.84</v>
      </c>
      <c r="AU39" s="361"/>
      <c r="AV39" s="361">
        <v>5.63</v>
      </c>
      <c r="AW39" s="362"/>
      <c r="AX39" s="361">
        <v>5.71</v>
      </c>
      <c r="AY39" s="362"/>
      <c r="AZ39" s="361">
        <v>5.29</v>
      </c>
      <c r="BA39" s="362"/>
      <c r="BB39" s="361">
        <v>5.76</v>
      </c>
      <c r="BC39" s="362"/>
      <c r="BD39" s="361">
        <v>5.81</v>
      </c>
      <c r="BE39" s="362"/>
      <c r="BF39" s="361">
        <v>5.89</v>
      </c>
      <c r="BG39" s="362"/>
      <c r="BH39" s="361">
        <v>6.18</v>
      </c>
      <c r="BI39" s="362"/>
      <c r="BJ39" s="361">
        <v>5.95</v>
      </c>
      <c r="BK39" s="362"/>
      <c r="BL39" s="361">
        <v>5.88</v>
      </c>
      <c r="BM39" s="362"/>
      <c r="BN39" s="361">
        <v>6</v>
      </c>
      <c r="BO39" s="362"/>
      <c r="BP39" s="361"/>
      <c r="BQ39" s="362"/>
      <c r="BR39" s="361"/>
      <c r="BS39" s="362"/>
      <c r="BT39" s="361"/>
      <c r="BU39" s="362"/>
    </row>
    <row r="40" spans="1:73" s="219" customFormat="1" ht="5.25" customHeight="1" x14ac:dyDescent="0.2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</row>
    <row r="41" spans="1:73" s="206" customFormat="1" x14ac:dyDescent="0.2">
      <c r="A41" s="220" t="s">
        <v>210</v>
      </c>
      <c r="B41" s="221"/>
      <c r="C41" s="221"/>
      <c r="D41" s="221"/>
      <c r="E41" s="221"/>
      <c r="F41" s="221"/>
      <c r="G41" s="221"/>
      <c r="H41" s="221"/>
      <c r="I41" s="221"/>
      <c r="J41" s="222"/>
      <c r="K41" s="222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2"/>
      <c r="W41" s="222"/>
      <c r="X41" s="221"/>
      <c r="Y41" s="221"/>
      <c r="Z41" s="222"/>
      <c r="AA41" s="222"/>
      <c r="AB41" s="222"/>
      <c r="AC41" s="223"/>
      <c r="AD41" s="222"/>
      <c r="AE41" s="222"/>
      <c r="AF41" s="221"/>
      <c r="AG41" s="221"/>
      <c r="AH41" s="222"/>
      <c r="AI41" s="222"/>
      <c r="AJ41" s="221"/>
      <c r="AK41" s="221"/>
      <c r="AL41" s="221"/>
      <c r="AM41" s="221"/>
      <c r="AN41" s="326"/>
      <c r="AO41" s="327"/>
      <c r="AP41" s="221"/>
      <c r="AQ41" s="221"/>
      <c r="AR41" s="222"/>
      <c r="AS41" s="222"/>
      <c r="AT41" s="222"/>
      <c r="AU41" s="222"/>
      <c r="AV41" s="221"/>
      <c r="AW41" s="224"/>
      <c r="AX41" s="221"/>
      <c r="AY41" s="224"/>
      <c r="AZ41" s="221"/>
      <c r="BA41" s="224"/>
      <c r="BB41" s="222"/>
      <c r="BC41" s="223"/>
      <c r="BD41" s="222"/>
      <c r="BE41" s="223"/>
      <c r="BF41" s="222"/>
      <c r="BG41" s="223"/>
      <c r="BH41" s="222"/>
      <c r="BI41" s="223"/>
      <c r="BJ41" s="222"/>
      <c r="BK41" s="223"/>
      <c r="BL41" s="222"/>
      <c r="BM41" s="223"/>
      <c r="BN41" s="222"/>
      <c r="BO41" s="223"/>
      <c r="BP41" s="222"/>
      <c r="BQ41" s="223"/>
      <c r="BR41" s="222"/>
      <c r="BS41" s="223"/>
      <c r="BT41" s="222"/>
      <c r="BU41" s="223"/>
    </row>
    <row r="42" spans="1:73" s="219" customFormat="1" x14ac:dyDescent="0.2">
      <c r="A42" s="212" t="s">
        <v>194</v>
      </c>
      <c r="B42" s="345">
        <f>$B$10</f>
        <v>44562</v>
      </c>
      <c r="C42" s="345"/>
      <c r="D42" s="345" t="e">
        <f ca="1">$D$10</f>
        <v>#NAME?</v>
      </c>
      <c r="E42" s="345"/>
      <c r="F42" s="345" t="e">
        <f ca="1">$F$10</f>
        <v>#NAME?</v>
      </c>
      <c r="G42" s="345"/>
      <c r="H42" s="345" t="e">
        <f ca="1">$H$10</f>
        <v>#NAME?</v>
      </c>
      <c r="I42" s="345"/>
      <c r="J42" s="345" t="e">
        <f ca="1">$J$10</f>
        <v>#NAME?</v>
      </c>
      <c r="K42" s="345"/>
      <c r="L42" s="345" t="e">
        <f ca="1">$L$10</f>
        <v>#NAME?</v>
      </c>
      <c r="M42" s="345"/>
      <c r="N42" s="345" t="e">
        <f ca="1">$N$10</f>
        <v>#NAME?</v>
      </c>
      <c r="O42" s="345"/>
      <c r="P42" s="345" t="e">
        <f ca="1">$P$10</f>
        <v>#NAME?</v>
      </c>
      <c r="Q42" s="345"/>
      <c r="R42" s="345" t="e">
        <f ca="1">$R$10</f>
        <v>#NAME?</v>
      </c>
      <c r="S42" s="345"/>
      <c r="T42" s="345" t="e">
        <f ca="1">$T$10</f>
        <v>#NAME?</v>
      </c>
      <c r="U42" s="345"/>
      <c r="V42" s="345" t="e">
        <f ca="1">$V$10</f>
        <v>#NAME?</v>
      </c>
      <c r="W42" s="345"/>
      <c r="X42" s="345" t="e">
        <f ca="1">X10</f>
        <v>#NAME?</v>
      </c>
      <c r="Y42" s="345"/>
      <c r="Z42" s="376" t="e">
        <f ca="1">Z10</f>
        <v>#NAME?</v>
      </c>
      <c r="AA42" s="376"/>
      <c r="AB42" s="376" t="e">
        <f ca="1">AB10</f>
        <v>#NAME?</v>
      </c>
      <c r="AC42" s="377"/>
      <c r="AD42" s="376" t="e">
        <f ca="1">AD10</f>
        <v>#NAME?</v>
      </c>
      <c r="AE42" s="376"/>
      <c r="AF42" s="376" t="e">
        <f ca="1">AF10</f>
        <v>#NAME?</v>
      </c>
      <c r="AG42" s="376"/>
      <c r="AH42" s="376" t="e">
        <f ca="1">AH10</f>
        <v>#NAME?</v>
      </c>
      <c r="AI42" s="376"/>
      <c r="AJ42" s="376" t="e">
        <f ca="1">AJ10</f>
        <v>#NAME?</v>
      </c>
      <c r="AK42" s="376"/>
      <c r="AL42" s="376" t="e">
        <f ca="1">AL10</f>
        <v>#NAME?</v>
      </c>
      <c r="AM42" s="376"/>
      <c r="AN42" s="330" t="e">
        <f ca="1">AN10</f>
        <v>#NAME?</v>
      </c>
      <c r="AO42" s="330"/>
      <c r="AP42" s="376" t="e">
        <f ca="1">AP10</f>
        <v>#NAME?</v>
      </c>
      <c r="AQ42" s="376"/>
      <c r="AR42" s="376" t="e">
        <f ca="1">AR10</f>
        <v>#NAME?</v>
      </c>
      <c r="AS42" s="376"/>
      <c r="AT42" s="376" t="e">
        <f ca="1">AT10</f>
        <v>#NAME?</v>
      </c>
      <c r="AU42" s="376"/>
      <c r="AV42" s="376" t="e">
        <f ca="1">AV10</f>
        <v>#NAME?</v>
      </c>
      <c r="AW42" s="377"/>
      <c r="AX42" s="376" t="e">
        <f ca="1">AX10</f>
        <v>#NAME?</v>
      </c>
      <c r="AY42" s="377"/>
      <c r="AZ42" s="376" t="e">
        <f ca="1">AZ10</f>
        <v>#NAME?</v>
      </c>
      <c r="BA42" s="377"/>
      <c r="BB42" s="376" t="e">
        <f ca="1">BB10</f>
        <v>#NAME?</v>
      </c>
      <c r="BC42" s="377"/>
      <c r="BD42" s="376" t="e">
        <f ca="1">BD10</f>
        <v>#NAME?</v>
      </c>
      <c r="BE42" s="377"/>
      <c r="BF42" s="376" t="e">
        <f ca="1">BF10</f>
        <v>#NAME?</v>
      </c>
      <c r="BG42" s="377"/>
      <c r="BH42" s="376" t="e">
        <f ca="1">BH10</f>
        <v>#NAME?</v>
      </c>
      <c r="BI42" s="377"/>
      <c r="BJ42" s="376" t="e">
        <f ca="1">BJ10</f>
        <v>#NAME?</v>
      </c>
      <c r="BK42" s="377"/>
      <c r="BL42" s="376" t="e">
        <f ca="1">BL10</f>
        <v>#NAME?</v>
      </c>
      <c r="BM42" s="377"/>
      <c r="BN42" s="376" t="e">
        <f ca="1">BN10</f>
        <v>#NAME?</v>
      </c>
      <c r="BO42" s="377"/>
      <c r="BP42" s="376" t="e">
        <f ca="1">BP10</f>
        <v>#NAME?</v>
      </c>
      <c r="BQ42" s="377"/>
      <c r="BR42" s="376" t="e">
        <f ca="1">BR10</f>
        <v>#NAME?</v>
      </c>
      <c r="BS42" s="377"/>
      <c r="BT42" s="376" t="e">
        <f ca="1">BT10</f>
        <v>#NAME?</v>
      </c>
      <c r="BU42" s="377"/>
    </row>
    <row r="43" spans="1:73" s="226" customFormat="1" x14ac:dyDescent="0.2">
      <c r="A43" s="225" t="s">
        <v>78</v>
      </c>
      <c r="B43" s="307">
        <v>1.8</v>
      </c>
      <c r="C43" s="307"/>
      <c r="D43" s="307">
        <v>1.03</v>
      </c>
      <c r="E43" s="307"/>
      <c r="F43" s="307">
        <v>1.33</v>
      </c>
      <c r="G43" s="307"/>
      <c r="H43" s="307">
        <v>2.11</v>
      </c>
      <c r="I43" s="307"/>
      <c r="J43" s="294">
        <v>1.91</v>
      </c>
      <c r="K43" s="294"/>
      <c r="L43" s="294">
        <v>1.87</v>
      </c>
      <c r="M43" s="295"/>
      <c r="N43" s="307">
        <v>0.44</v>
      </c>
      <c r="O43" s="307"/>
      <c r="P43" s="307">
        <v>0.47</v>
      </c>
      <c r="Q43" s="307"/>
      <c r="R43" s="313">
        <f t="shared" ref="R43:R55" si="0">IFERROR((ROUND(((((1-R11)*R27)/(R11))*24),2)),"-")</f>
        <v>41.57</v>
      </c>
      <c r="S43" s="364"/>
      <c r="T43" s="313">
        <f t="shared" ref="T43:T55" si="1">IFERROR((ROUND(((((1-T11)*T27)/(T11))*24),2)),"-")</f>
        <v>137.82</v>
      </c>
      <c r="U43" s="364"/>
      <c r="V43" s="313">
        <f t="shared" ref="V43:V55" si="2">IFERROR((ROUND(((((1-V11)*V27)/(V11))*24),2)),"-")</f>
        <v>125.27</v>
      </c>
      <c r="W43" s="363"/>
      <c r="X43" s="313">
        <f>IFERROR((ROUND(((((1-X11)*X27)/(X11))*24),2)),"-")</f>
        <v>31.41</v>
      </c>
      <c r="Y43" s="364"/>
      <c r="Z43" s="371">
        <f t="shared" ref="Z43:Z55" si="3">IFERROR((ROUND(((((1-Z11)*Z27)/(Z11))*24),2)),"-")</f>
        <v>13.15</v>
      </c>
      <c r="AA43" s="372"/>
      <c r="AB43" s="371">
        <f t="shared" ref="AB43:AB55" si="4">IFERROR((ROUND(((((1-AB11)*AB27)/(AB11))*24),2)),"-")</f>
        <v>21.08</v>
      </c>
      <c r="AC43" s="372"/>
      <c r="AD43" s="375">
        <f t="shared" ref="AD43:AD55" si="5">IFERROR((ROUND(((((1-AD11)*AD27)/(AD11))*24),2)),"-")</f>
        <v>17.84</v>
      </c>
      <c r="AE43" s="372"/>
      <c r="AF43" s="371">
        <f t="shared" ref="AF43:AF55" si="6">IFERROR((ROUND(((((1-AF11)*AF27)/(AF11))*24),2)),"-")</f>
        <v>16.649999999999999</v>
      </c>
      <c r="AG43" s="373"/>
      <c r="AH43" s="371">
        <f t="shared" ref="AH43:AH55" si="7">IFERROR((ROUND(((((1-AH11)*AH27)/(AH11))*24),2)),"-")</f>
        <v>19.079999999999998</v>
      </c>
      <c r="AI43" s="373"/>
      <c r="AJ43" s="371">
        <f t="shared" ref="AJ43:AJ55" si="8">IFERROR((ROUND(((((1-AJ11)*AJ27)/(AJ11))*24),2)),"-")</f>
        <v>14.39</v>
      </c>
      <c r="AK43" s="373"/>
      <c r="AL43" s="371">
        <f t="shared" ref="AL43:AL55" si="9">IFERROR((ROUND(((((1-AL11)*AL27)/(AL11))*24),2)),"-")</f>
        <v>12.59</v>
      </c>
      <c r="AM43" s="374"/>
      <c r="AN43" s="366">
        <f t="shared" ref="AN43:AN55" si="10">IFERROR((ROUND(((((1-AN11)*AN27)/(AN11))*24),2)),"-")</f>
        <v>18.62</v>
      </c>
      <c r="AO43" s="367"/>
      <c r="AP43" s="375">
        <f t="shared" ref="AP43:AP55" si="11">IFERROR((ROUND(((((1-AP11)*AP27)/(AP11))*24),2)),"-")</f>
        <v>14.27</v>
      </c>
      <c r="AQ43" s="373"/>
      <c r="AR43" s="371">
        <f t="shared" ref="AR43:AR55" si="12">IFERROR((ROUND(((((1-AR11)*AR27)/(AR11))*24),2)),"-")</f>
        <v>12.16</v>
      </c>
      <c r="AS43" s="372"/>
      <c r="AT43" s="371">
        <f t="shared" ref="AT43:AT55" si="13">IFERROR((ROUND(((((1-AT11)*AT27)/(AT11))*24),2)),"-")</f>
        <v>17.64</v>
      </c>
      <c r="AU43" s="372"/>
      <c r="AV43" s="371">
        <f t="shared" ref="AV43:AV55" si="14">IFERROR((ROUND(((((1-AV11)*AV27)/(AV11))*24),2)),"-")</f>
        <v>5.88</v>
      </c>
      <c r="AW43" s="373"/>
      <c r="AX43" s="371">
        <f t="shared" ref="AX43:AX55" si="15">IFERROR((ROUND(((((1-AX11)*AX27)/(AX11))*24),2)),"-")</f>
        <v>3.13</v>
      </c>
      <c r="AY43" s="373"/>
      <c r="AZ43" s="371">
        <f t="shared" ref="AZ43:AZ55" si="16">IFERROR((ROUND(((((1-AZ11)*AZ27)/(AZ11))*24),2)),"-")</f>
        <v>2.75</v>
      </c>
      <c r="BA43" s="373"/>
      <c r="BB43" s="371">
        <f t="shared" ref="BB43:BB55" si="17">IFERROR((ROUND(((((1-BB11)*BB27)/(BB11))*24),2)),"-")</f>
        <v>3.58</v>
      </c>
      <c r="BC43" s="372"/>
      <c r="BD43" s="371">
        <f t="shared" ref="BD43:BD55" si="18">IFERROR((ROUND(((((1-BD11)*BD27)/(BD11))*24),2)),"-")</f>
        <v>2.4900000000000002</v>
      </c>
      <c r="BE43" s="372"/>
      <c r="BF43" s="371">
        <f t="shared" ref="BF43:BF55" si="19">IFERROR((ROUND(((((1-BF11)*BF27)/(BF11))*24),2)),"-")</f>
        <v>3.48</v>
      </c>
      <c r="BG43" s="372"/>
      <c r="BH43" s="371">
        <f t="shared" ref="BH43:BH55" si="20">IFERROR((ROUND(((((1-BH11)*BH27)/(BH11))*24),2)),"-")</f>
        <v>3.1</v>
      </c>
      <c r="BI43" s="372"/>
      <c r="BJ43" s="371">
        <f t="shared" ref="BJ43:BJ55" si="21">IFERROR((ROUND(((((1-BJ11)*BJ27)/(BJ11))*24),2)),"-")</f>
        <v>1.92</v>
      </c>
      <c r="BK43" s="372"/>
      <c r="BL43" s="371">
        <f t="shared" ref="BL43:BL55" si="22">IFERROR((ROUND(((((1-BL11)*BL27)/(BL11))*24),2)),"-")</f>
        <v>2.2599999999999998</v>
      </c>
      <c r="BM43" s="372"/>
      <c r="BN43" s="371">
        <f t="shared" ref="BN43:BN55" si="23">IFERROR((ROUND(((((1-BN11)*BN27)/(BN11))*24),2)),"-")</f>
        <v>1.4</v>
      </c>
      <c r="BO43" s="372"/>
      <c r="BP43" s="371" t="str">
        <f t="shared" ref="BP43:BP55" si="24">IFERROR((ROUND(((((1-BP11)*BP27)/(BP11))*24),2)),"-")</f>
        <v>-</v>
      </c>
      <c r="BQ43" s="372"/>
      <c r="BR43" s="371" t="str">
        <f t="shared" ref="BR43:BR55" si="25">IFERROR((ROUND(((((1-BR11)*BR27)/(BR11))*24),2)),"-")</f>
        <v>-</v>
      </c>
      <c r="BS43" s="372"/>
      <c r="BT43" s="371" t="str">
        <f t="shared" ref="BT43:BT55" si="26">IFERROR((ROUND(((((1-BT11)*BT27)/(BT11))*24),2)),"-")</f>
        <v>-</v>
      </c>
      <c r="BU43" s="372"/>
    </row>
    <row r="44" spans="1:73" s="226" customFormat="1" x14ac:dyDescent="0.2">
      <c r="A44" s="225" t="s">
        <v>195</v>
      </c>
      <c r="B44" s="307">
        <v>0.27</v>
      </c>
      <c r="C44" s="307"/>
      <c r="D44" s="307">
        <v>1.34</v>
      </c>
      <c r="E44" s="307"/>
      <c r="F44" s="307">
        <v>1.2</v>
      </c>
      <c r="G44" s="307"/>
      <c r="H44" s="307">
        <v>0.82</v>
      </c>
      <c r="I44" s="307"/>
      <c r="J44" s="294">
        <v>1.17</v>
      </c>
      <c r="K44" s="294"/>
      <c r="L44" s="294">
        <v>1.1000000000000001</v>
      </c>
      <c r="M44" s="295"/>
      <c r="N44" s="307">
        <v>0.59</v>
      </c>
      <c r="O44" s="307"/>
      <c r="P44" s="307">
        <v>0.59</v>
      </c>
      <c r="Q44" s="307"/>
      <c r="R44" s="313">
        <f t="shared" si="0"/>
        <v>7.76</v>
      </c>
      <c r="S44" s="364"/>
      <c r="T44" s="313">
        <f t="shared" si="1"/>
        <v>21.86</v>
      </c>
      <c r="U44" s="364"/>
      <c r="V44" s="313">
        <f t="shared" si="2"/>
        <v>23.07</v>
      </c>
      <c r="W44" s="363"/>
      <c r="X44" s="313">
        <f t="shared" ref="X44:X55" si="27">IFERROR((ROUND(((((1-X12)*X28)/(X12))*24),2)),"-")</f>
        <v>10.59</v>
      </c>
      <c r="Y44" s="364"/>
      <c r="Z44" s="313">
        <f t="shared" si="3"/>
        <v>8.9700000000000006</v>
      </c>
      <c r="AA44" s="363"/>
      <c r="AB44" s="313">
        <f t="shared" si="4"/>
        <v>14.98</v>
      </c>
      <c r="AC44" s="363"/>
      <c r="AD44" s="322">
        <f t="shared" si="5"/>
        <v>14.32</v>
      </c>
      <c r="AE44" s="363"/>
      <c r="AF44" s="313">
        <f t="shared" si="6"/>
        <v>15.53</v>
      </c>
      <c r="AG44" s="364"/>
      <c r="AH44" s="313">
        <f t="shared" si="7"/>
        <v>13.77</v>
      </c>
      <c r="AI44" s="364"/>
      <c r="AJ44" s="313">
        <f t="shared" si="8"/>
        <v>15.15</v>
      </c>
      <c r="AK44" s="364"/>
      <c r="AL44" s="313">
        <f t="shared" si="9"/>
        <v>11.76</v>
      </c>
      <c r="AM44" s="365"/>
      <c r="AN44" s="366">
        <f t="shared" si="10"/>
        <v>9.69</v>
      </c>
      <c r="AO44" s="367"/>
      <c r="AP44" s="322">
        <f t="shared" si="11"/>
        <v>18.39</v>
      </c>
      <c r="AQ44" s="364"/>
      <c r="AR44" s="313">
        <f t="shared" si="12"/>
        <v>7.67</v>
      </c>
      <c r="AS44" s="363"/>
      <c r="AT44" s="313">
        <f t="shared" si="13"/>
        <v>9.2899999999999991</v>
      </c>
      <c r="AU44" s="363"/>
      <c r="AV44" s="313">
        <f t="shared" si="14"/>
        <v>3.22</v>
      </c>
      <c r="AW44" s="364"/>
      <c r="AX44" s="313">
        <f t="shared" si="15"/>
        <v>4.24</v>
      </c>
      <c r="AY44" s="364"/>
      <c r="AZ44" s="313">
        <f t="shared" si="16"/>
        <v>7.05</v>
      </c>
      <c r="BA44" s="364"/>
      <c r="BB44" s="313">
        <f t="shared" si="17"/>
        <v>6.55</v>
      </c>
      <c r="BC44" s="363"/>
      <c r="BD44" s="313">
        <f t="shared" si="18"/>
        <v>9.4700000000000006</v>
      </c>
      <c r="BE44" s="363"/>
      <c r="BF44" s="313">
        <f t="shared" si="19"/>
        <v>3.67</v>
      </c>
      <c r="BG44" s="363"/>
      <c r="BH44" s="313">
        <f t="shared" si="20"/>
        <v>1.44</v>
      </c>
      <c r="BI44" s="363"/>
      <c r="BJ44" s="313">
        <f t="shared" si="21"/>
        <v>3.84</v>
      </c>
      <c r="BK44" s="363"/>
      <c r="BL44" s="313">
        <f t="shared" si="22"/>
        <v>1.02</v>
      </c>
      <c r="BM44" s="363"/>
      <c r="BN44" s="313">
        <f t="shared" si="23"/>
        <v>1.08</v>
      </c>
      <c r="BO44" s="363"/>
      <c r="BP44" s="313" t="str">
        <f t="shared" si="24"/>
        <v>-</v>
      </c>
      <c r="BQ44" s="363"/>
      <c r="BR44" s="313" t="str">
        <f t="shared" si="25"/>
        <v>-</v>
      </c>
      <c r="BS44" s="363"/>
      <c r="BT44" s="313" t="str">
        <f t="shared" si="26"/>
        <v>-</v>
      </c>
      <c r="BU44" s="363"/>
    </row>
    <row r="45" spans="1:73" s="226" customFormat="1" x14ac:dyDescent="0.2">
      <c r="A45" s="225" t="s">
        <v>196</v>
      </c>
      <c r="B45" s="307">
        <v>0</v>
      </c>
      <c r="C45" s="307"/>
      <c r="D45" s="307">
        <v>0</v>
      </c>
      <c r="E45" s="307"/>
      <c r="F45" s="307" t="s">
        <v>197</v>
      </c>
      <c r="G45" s="307"/>
      <c r="H45" s="307" t="s">
        <v>197</v>
      </c>
      <c r="I45" s="307"/>
      <c r="J45" s="368" t="s">
        <v>197</v>
      </c>
      <c r="K45" s="368"/>
      <c r="L45" s="294">
        <v>0</v>
      </c>
      <c r="M45" s="295"/>
      <c r="N45" s="307">
        <v>47.61</v>
      </c>
      <c r="O45" s="307"/>
      <c r="P45" s="307">
        <v>10.83</v>
      </c>
      <c r="Q45" s="307"/>
      <c r="R45" s="313">
        <f t="shared" si="0"/>
        <v>365.64</v>
      </c>
      <c r="S45" s="364"/>
      <c r="T45" s="313">
        <f t="shared" si="1"/>
        <v>246.42</v>
      </c>
      <c r="U45" s="364"/>
      <c r="V45" s="313">
        <f t="shared" si="2"/>
        <v>178.6</v>
      </c>
      <c r="W45" s="363"/>
      <c r="X45" s="313">
        <f t="shared" si="27"/>
        <v>43.95</v>
      </c>
      <c r="Y45" s="364"/>
      <c r="Z45" s="313">
        <f t="shared" si="3"/>
        <v>16.87</v>
      </c>
      <c r="AA45" s="363"/>
      <c r="AB45" s="313">
        <f t="shared" si="4"/>
        <v>37.630000000000003</v>
      </c>
      <c r="AC45" s="363"/>
      <c r="AD45" s="322">
        <f t="shared" si="5"/>
        <v>23.29</v>
      </c>
      <c r="AE45" s="363"/>
      <c r="AF45" s="313">
        <f t="shared" si="6"/>
        <v>14.15</v>
      </c>
      <c r="AG45" s="364"/>
      <c r="AH45" s="313">
        <f t="shared" si="7"/>
        <v>16.8</v>
      </c>
      <c r="AI45" s="364"/>
      <c r="AJ45" s="313">
        <f t="shared" si="8"/>
        <v>14.99</v>
      </c>
      <c r="AK45" s="364"/>
      <c r="AL45" s="313">
        <f t="shared" si="9"/>
        <v>12.81</v>
      </c>
      <c r="AM45" s="365"/>
      <c r="AN45" s="366">
        <f t="shared" si="10"/>
        <v>11.56</v>
      </c>
      <c r="AO45" s="367"/>
      <c r="AP45" s="322">
        <f t="shared" si="11"/>
        <v>13.76</v>
      </c>
      <c r="AQ45" s="364"/>
      <c r="AR45" s="313">
        <f t="shared" si="12"/>
        <v>8.86</v>
      </c>
      <c r="AS45" s="363"/>
      <c r="AT45" s="313">
        <f t="shared" si="13"/>
        <v>15.45</v>
      </c>
      <c r="AU45" s="363"/>
      <c r="AV45" s="313">
        <f t="shared" si="14"/>
        <v>10.8</v>
      </c>
      <c r="AW45" s="364"/>
      <c r="AX45" s="313">
        <f t="shared" si="15"/>
        <v>3.64</v>
      </c>
      <c r="AY45" s="364"/>
      <c r="AZ45" s="313">
        <f t="shared" si="16"/>
        <v>6.98</v>
      </c>
      <c r="BA45" s="364"/>
      <c r="BB45" s="313">
        <f t="shared" si="17"/>
        <v>7.4</v>
      </c>
      <c r="BC45" s="363"/>
      <c r="BD45" s="313">
        <f t="shared" si="18"/>
        <v>7.55</v>
      </c>
      <c r="BE45" s="363"/>
      <c r="BF45" s="313">
        <f t="shared" si="19"/>
        <v>7.74</v>
      </c>
      <c r="BG45" s="363"/>
      <c r="BH45" s="313">
        <f t="shared" si="20"/>
        <v>7.45</v>
      </c>
      <c r="BI45" s="363"/>
      <c r="BJ45" s="313">
        <f t="shared" si="21"/>
        <v>7.35</v>
      </c>
      <c r="BK45" s="363"/>
      <c r="BL45" s="313">
        <f t="shared" si="22"/>
        <v>4.4400000000000004</v>
      </c>
      <c r="BM45" s="363"/>
      <c r="BN45" s="313">
        <f t="shared" si="23"/>
        <v>7.44</v>
      </c>
      <c r="BO45" s="363"/>
      <c r="BP45" s="313" t="str">
        <f t="shared" si="24"/>
        <v>-</v>
      </c>
      <c r="BQ45" s="363"/>
      <c r="BR45" s="313" t="str">
        <f t="shared" si="25"/>
        <v>-</v>
      </c>
      <c r="BS45" s="363"/>
      <c r="BT45" s="313" t="str">
        <f t="shared" si="26"/>
        <v>-</v>
      </c>
      <c r="BU45" s="363"/>
    </row>
    <row r="46" spans="1:73" s="226" customFormat="1" x14ac:dyDescent="0.2">
      <c r="A46" s="225" t="s">
        <v>198</v>
      </c>
      <c r="B46" s="307">
        <v>0</v>
      </c>
      <c r="C46" s="307"/>
      <c r="D46" s="307">
        <v>0</v>
      </c>
      <c r="E46" s="307"/>
      <c r="F46" s="307" t="s">
        <v>197</v>
      </c>
      <c r="G46" s="307"/>
      <c r="H46" s="307" t="s">
        <v>197</v>
      </c>
      <c r="I46" s="307"/>
      <c r="J46" s="294">
        <v>12.05</v>
      </c>
      <c r="K46" s="294"/>
      <c r="L46" s="294">
        <v>6.36</v>
      </c>
      <c r="M46" s="295"/>
      <c r="N46" s="307">
        <v>8.3000000000000007</v>
      </c>
      <c r="O46" s="307"/>
      <c r="P46" s="307">
        <v>5.38</v>
      </c>
      <c r="Q46" s="307"/>
      <c r="R46" s="313">
        <f t="shared" si="0"/>
        <v>155.79</v>
      </c>
      <c r="S46" s="364"/>
      <c r="T46" s="313">
        <f t="shared" si="1"/>
        <v>155</v>
      </c>
      <c r="U46" s="364"/>
      <c r="V46" s="313">
        <f t="shared" si="2"/>
        <v>120.75</v>
      </c>
      <c r="W46" s="363"/>
      <c r="X46" s="313">
        <f t="shared" si="27"/>
        <v>67.86</v>
      </c>
      <c r="Y46" s="364"/>
      <c r="Z46" s="313">
        <f t="shared" si="3"/>
        <v>36.29</v>
      </c>
      <c r="AA46" s="363"/>
      <c r="AB46" s="313">
        <f t="shared" si="4"/>
        <v>44.84</v>
      </c>
      <c r="AC46" s="363"/>
      <c r="AD46" s="322">
        <f t="shared" si="5"/>
        <v>51.2</v>
      </c>
      <c r="AE46" s="363"/>
      <c r="AF46" s="313">
        <f t="shared" si="6"/>
        <v>39.96</v>
      </c>
      <c r="AG46" s="364"/>
      <c r="AH46" s="313">
        <f t="shared" si="7"/>
        <v>45.29</v>
      </c>
      <c r="AI46" s="364"/>
      <c r="AJ46" s="313">
        <f t="shared" si="8"/>
        <v>48.72</v>
      </c>
      <c r="AK46" s="364"/>
      <c r="AL46" s="313">
        <f t="shared" si="9"/>
        <v>44.4</v>
      </c>
      <c r="AM46" s="365"/>
      <c r="AN46" s="366">
        <f t="shared" si="10"/>
        <v>18.98</v>
      </c>
      <c r="AO46" s="367"/>
      <c r="AP46" s="322">
        <f t="shared" si="11"/>
        <v>25.2</v>
      </c>
      <c r="AQ46" s="364"/>
      <c r="AR46" s="313">
        <f t="shared" si="12"/>
        <v>20.8</v>
      </c>
      <c r="AS46" s="363"/>
      <c r="AT46" s="313">
        <f t="shared" si="13"/>
        <v>12.11</v>
      </c>
      <c r="AU46" s="363"/>
      <c r="AV46" s="313">
        <f t="shared" si="14"/>
        <v>19.39</v>
      </c>
      <c r="AW46" s="364"/>
      <c r="AX46" s="313">
        <f t="shared" si="15"/>
        <v>14.23</v>
      </c>
      <c r="AY46" s="364"/>
      <c r="AZ46" s="313">
        <f t="shared" si="16"/>
        <v>15.07</v>
      </c>
      <c r="BA46" s="364"/>
      <c r="BB46" s="313">
        <f t="shared" si="17"/>
        <v>27.32</v>
      </c>
      <c r="BC46" s="363"/>
      <c r="BD46" s="313">
        <f t="shared" si="18"/>
        <v>22.75</v>
      </c>
      <c r="BE46" s="363"/>
      <c r="BF46" s="313">
        <f t="shared" si="19"/>
        <v>15.75</v>
      </c>
      <c r="BG46" s="363"/>
      <c r="BH46" s="313">
        <f t="shared" si="20"/>
        <v>25.76</v>
      </c>
      <c r="BI46" s="363"/>
      <c r="BJ46" s="313">
        <f t="shared" si="21"/>
        <v>25.87</v>
      </c>
      <c r="BK46" s="363"/>
      <c r="BL46" s="313">
        <f t="shared" si="22"/>
        <v>9.7899999999999991</v>
      </c>
      <c r="BM46" s="363"/>
      <c r="BN46" s="313">
        <f t="shared" si="23"/>
        <v>10.52</v>
      </c>
      <c r="BO46" s="363"/>
      <c r="BP46" s="313" t="str">
        <f t="shared" si="24"/>
        <v>-</v>
      </c>
      <c r="BQ46" s="363"/>
      <c r="BR46" s="313" t="str">
        <f t="shared" si="25"/>
        <v>-</v>
      </c>
      <c r="BS46" s="363"/>
      <c r="BT46" s="313" t="str">
        <f t="shared" si="26"/>
        <v>-</v>
      </c>
      <c r="BU46" s="363"/>
    </row>
    <row r="47" spans="1:73" s="226" customFormat="1" x14ac:dyDescent="0.2">
      <c r="A47" s="225" t="s">
        <v>199</v>
      </c>
      <c r="B47" s="307">
        <v>16.71</v>
      </c>
      <c r="C47" s="307"/>
      <c r="D47" s="307">
        <v>5.95</v>
      </c>
      <c r="E47" s="307"/>
      <c r="F47" s="307">
        <v>1.1399999999999999</v>
      </c>
      <c r="G47" s="307"/>
      <c r="H47" s="307">
        <v>5.68</v>
      </c>
      <c r="I47" s="307"/>
      <c r="J47" s="294">
        <v>3.67</v>
      </c>
      <c r="K47" s="294"/>
      <c r="L47" s="294">
        <v>4.08</v>
      </c>
      <c r="M47" s="295"/>
      <c r="N47" s="307">
        <v>12.71</v>
      </c>
      <c r="O47" s="307"/>
      <c r="P47" s="307">
        <v>15.42</v>
      </c>
      <c r="Q47" s="307"/>
      <c r="R47" s="313">
        <f t="shared" si="0"/>
        <v>222.36</v>
      </c>
      <c r="S47" s="364"/>
      <c r="T47" s="313">
        <f t="shared" si="1"/>
        <v>263.45</v>
      </c>
      <c r="U47" s="364"/>
      <c r="V47" s="313">
        <f t="shared" si="2"/>
        <v>424.96</v>
      </c>
      <c r="W47" s="363"/>
      <c r="X47" s="313">
        <f t="shared" si="27"/>
        <v>291.42</v>
      </c>
      <c r="Y47" s="364"/>
      <c r="Z47" s="313">
        <f t="shared" si="3"/>
        <v>251.72</v>
      </c>
      <c r="AA47" s="363"/>
      <c r="AB47" s="313">
        <f t="shared" si="4"/>
        <v>101.48</v>
      </c>
      <c r="AC47" s="363"/>
      <c r="AD47" s="322">
        <f t="shared" si="5"/>
        <v>30.73</v>
      </c>
      <c r="AE47" s="363"/>
      <c r="AF47" s="313">
        <f t="shared" si="6"/>
        <v>80.349999999999994</v>
      </c>
      <c r="AG47" s="364"/>
      <c r="AH47" s="313">
        <f t="shared" si="7"/>
        <v>85.92</v>
      </c>
      <c r="AI47" s="364"/>
      <c r="AJ47" s="313">
        <f t="shared" si="8"/>
        <v>100.76</v>
      </c>
      <c r="AK47" s="364"/>
      <c r="AL47" s="313">
        <f t="shared" si="9"/>
        <v>100.35</v>
      </c>
      <c r="AM47" s="365"/>
      <c r="AN47" s="366">
        <f t="shared" si="10"/>
        <v>92.92</v>
      </c>
      <c r="AO47" s="367"/>
      <c r="AP47" s="322">
        <f t="shared" si="11"/>
        <v>63.49</v>
      </c>
      <c r="AQ47" s="364"/>
      <c r="AR47" s="313">
        <f t="shared" si="12"/>
        <v>44.05</v>
      </c>
      <c r="AS47" s="363"/>
      <c r="AT47" s="313">
        <f t="shared" si="13"/>
        <v>39.4</v>
      </c>
      <c r="AU47" s="363"/>
      <c r="AV47" s="313">
        <f t="shared" si="14"/>
        <v>28.02</v>
      </c>
      <c r="AW47" s="364"/>
      <c r="AX47" s="313">
        <f t="shared" si="15"/>
        <v>32.65</v>
      </c>
      <c r="AY47" s="364"/>
      <c r="AZ47" s="313">
        <f t="shared" si="16"/>
        <v>19.68</v>
      </c>
      <c r="BA47" s="364"/>
      <c r="BB47" s="313">
        <f t="shared" si="17"/>
        <v>13.48</v>
      </c>
      <c r="BC47" s="363"/>
      <c r="BD47" s="313">
        <f t="shared" si="18"/>
        <v>5.03</v>
      </c>
      <c r="BE47" s="363"/>
      <c r="BF47" s="313">
        <f t="shared" si="19"/>
        <v>16.79</v>
      </c>
      <c r="BG47" s="363"/>
      <c r="BH47" s="313">
        <f t="shared" si="20"/>
        <v>22.61</v>
      </c>
      <c r="BI47" s="363"/>
      <c r="BJ47" s="313">
        <f t="shared" si="21"/>
        <v>36.979999999999997</v>
      </c>
      <c r="BK47" s="363"/>
      <c r="BL47" s="313">
        <f t="shared" si="22"/>
        <v>29.46</v>
      </c>
      <c r="BM47" s="363"/>
      <c r="BN47" s="313">
        <f t="shared" si="23"/>
        <v>18.78</v>
      </c>
      <c r="BO47" s="363"/>
      <c r="BP47" s="313" t="str">
        <f t="shared" si="24"/>
        <v>-</v>
      </c>
      <c r="BQ47" s="363"/>
      <c r="BR47" s="313" t="str">
        <f t="shared" si="25"/>
        <v>-</v>
      </c>
      <c r="BS47" s="363"/>
      <c r="BT47" s="313" t="str">
        <f t="shared" si="26"/>
        <v>-</v>
      </c>
      <c r="BU47" s="363"/>
    </row>
    <row r="48" spans="1:73" s="226" customFormat="1" x14ac:dyDescent="0.2">
      <c r="A48" s="225" t="s">
        <v>12</v>
      </c>
      <c r="B48" s="307">
        <v>13.5</v>
      </c>
      <c r="C48" s="307"/>
      <c r="D48" s="307">
        <v>2.15</v>
      </c>
      <c r="E48" s="307"/>
      <c r="F48" s="307">
        <v>1.44</v>
      </c>
      <c r="G48" s="307"/>
      <c r="H48" s="307">
        <v>1.99</v>
      </c>
      <c r="I48" s="307"/>
      <c r="J48" s="294">
        <v>5.21</v>
      </c>
      <c r="K48" s="294"/>
      <c r="L48" s="294">
        <v>12.2</v>
      </c>
      <c r="M48" s="295"/>
      <c r="N48" s="307">
        <v>13.79</v>
      </c>
      <c r="O48" s="307"/>
      <c r="P48" s="307">
        <v>9.5299999999999994</v>
      </c>
      <c r="Q48" s="307"/>
      <c r="R48" s="313">
        <f t="shared" si="0"/>
        <v>309.88</v>
      </c>
      <c r="S48" s="364"/>
      <c r="T48" s="313">
        <f t="shared" si="1"/>
        <v>190.25</v>
      </c>
      <c r="U48" s="364"/>
      <c r="V48" s="313">
        <f t="shared" si="2"/>
        <v>212.64</v>
      </c>
      <c r="W48" s="363"/>
      <c r="X48" s="313">
        <f t="shared" si="27"/>
        <v>58.17</v>
      </c>
      <c r="Y48" s="364"/>
      <c r="Z48" s="313">
        <f t="shared" si="3"/>
        <v>47.99</v>
      </c>
      <c r="AA48" s="363"/>
      <c r="AB48" s="313">
        <f t="shared" si="4"/>
        <v>31.45</v>
      </c>
      <c r="AC48" s="363"/>
      <c r="AD48" s="322">
        <f t="shared" si="5"/>
        <v>112.96</v>
      </c>
      <c r="AE48" s="363"/>
      <c r="AF48" s="313">
        <f t="shared" si="6"/>
        <v>16.7</v>
      </c>
      <c r="AG48" s="364"/>
      <c r="AH48" s="313">
        <f t="shared" si="7"/>
        <v>30.87</v>
      </c>
      <c r="AI48" s="364"/>
      <c r="AJ48" s="313">
        <f t="shared" si="8"/>
        <v>37.54</v>
      </c>
      <c r="AK48" s="364"/>
      <c r="AL48" s="313">
        <f t="shared" si="9"/>
        <v>51.42</v>
      </c>
      <c r="AM48" s="365"/>
      <c r="AN48" s="366">
        <f t="shared" si="10"/>
        <v>27.59</v>
      </c>
      <c r="AO48" s="367"/>
      <c r="AP48" s="322">
        <f t="shared" si="11"/>
        <v>33.22</v>
      </c>
      <c r="AQ48" s="364"/>
      <c r="AR48" s="313">
        <f t="shared" si="12"/>
        <v>26.76</v>
      </c>
      <c r="AS48" s="363"/>
      <c r="AT48" s="313">
        <f t="shared" si="13"/>
        <v>28.56</v>
      </c>
      <c r="AU48" s="363"/>
      <c r="AV48" s="313">
        <f t="shared" si="14"/>
        <v>30.15</v>
      </c>
      <c r="AW48" s="364"/>
      <c r="AX48" s="313">
        <f t="shared" si="15"/>
        <v>8.06</v>
      </c>
      <c r="AY48" s="364"/>
      <c r="AZ48" s="313">
        <f t="shared" si="16"/>
        <v>6.77</v>
      </c>
      <c r="BA48" s="364"/>
      <c r="BB48" s="313">
        <f t="shared" si="17"/>
        <v>27.44</v>
      </c>
      <c r="BC48" s="363"/>
      <c r="BD48" s="313">
        <f t="shared" si="18"/>
        <v>18.559999999999999</v>
      </c>
      <c r="BE48" s="363"/>
      <c r="BF48" s="313">
        <f t="shared" si="19"/>
        <v>25.38</v>
      </c>
      <c r="BG48" s="363"/>
      <c r="BH48" s="313">
        <f t="shared" si="20"/>
        <v>25.43</v>
      </c>
      <c r="BI48" s="363"/>
      <c r="BJ48" s="313">
        <f t="shared" si="21"/>
        <v>59.94</v>
      </c>
      <c r="BK48" s="363"/>
      <c r="BL48" s="313">
        <f t="shared" si="22"/>
        <v>66.31</v>
      </c>
      <c r="BM48" s="363"/>
      <c r="BN48" s="313">
        <f t="shared" si="23"/>
        <v>45.36</v>
      </c>
      <c r="BO48" s="363"/>
      <c r="BP48" s="313" t="str">
        <f t="shared" si="24"/>
        <v>-</v>
      </c>
      <c r="BQ48" s="363"/>
      <c r="BR48" s="313" t="str">
        <f t="shared" si="25"/>
        <v>-</v>
      </c>
      <c r="BS48" s="363"/>
      <c r="BT48" s="313" t="str">
        <f t="shared" si="26"/>
        <v>-</v>
      </c>
      <c r="BU48" s="363"/>
    </row>
    <row r="49" spans="1:73" s="226" customFormat="1" ht="14.25" hidden="1" x14ac:dyDescent="0.2">
      <c r="A49" s="225" t="s">
        <v>200</v>
      </c>
      <c r="B49" s="307">
        <v>11.9</v>
      </c>
      <c r="C49" s="307"/>
      <c r="D49" s="307">
        <v>8.8800000000000008</v>
      </c>
      <c r="E49" s="307"/>
      <c r="F49" s="307">
        <v>12.63</v>
      </c>
      <c r="G49" s="307"/>
      <c r="H49" s="307" t="s">
        <v>197</v>
      </c>
      <c r="I49" s="307"/>
      <c r="J49" s="368" t="s">
        <v>197</v>
      </c>
      <c r="K49" s="368"/>
      <c r="L49" s="294">
        <v>1.91</v>
      </c>
      <c r="M49" s="295"/>
      <c r="N49" s="307">
        <v>3.09</v>
      </c>
      <c r="O49" s="307"/>
      <c r="P49" s="307">
        <v>36.08</v>
      </c>
      <c r="Q49" s="307"/>
      <c r="R49" s="313" t="str">
        <f t="shared" si="0"/>
        <v>-</v>
      </c>
      <c r="S49" s="364"/>
      <c r="T49" s="369" t="s">
        <v>73</v>
      </c>
      <c r="U49" s="370"/>
      <c r="V49" s="313">
        <f t="shared" si="2"/>
        <v>1679.1</v>
      </c>
      <c r="W49" s="363"/>
      <c r="X49" s="313">
        <f t="shared" si="27"/>
        <v>251.06</v>
      </c>
      <c r="Y49" s="364"/>
      <c r="Z49" s="313">
        <f t="shared" si="3"/>
        <v>124.59</v>
      </c>
      <c r="AA49" s="363"/>
      <c r="AB49" s="313">
        <f t="shared" si="4"/>
        <v>17.27</v>
      </c>
      <c r="AC49" s="363"/>
      <c r="AD49" s="322">
        <f t="shared" si="5"/>
        <v>9</v>
      </c>
      <c r="AE49" s="363"/>
      <c r="AF49" s="313">
        <f t="shared" si="6"/>
        <v>11.36</v>
      </c>
      <c r="AG49" s="364"/>
      <c r="AH49" s="313">
        <f t="shared" si="7"/>
        <v>19.37</v>
      </c>
      <c r="AI49" s="364"/>
      <c r="AJ49" s="313" t="str">
        <f t="shared" si="8"/>
        <v>-</v>
      </c>
      <c r="AK49" s="364"/>
      <c r="AL49" s="313" t="str">
        <f t="shared" si="9"/>
        <v>-</v>
      </c>
      <c r="AM49" s="365"/>
      <c r="AN49" s="366" t="str">
        <f t="shared" si="10"/>
        <v>-</v>
      </c>
      <c r="AO49" s="367"/>
      <c r="AP49" s="322" t="str">
        <f t="shared" si="11"/>
        <v>-</v>
      </c>
      <c r="AQ49" s="364"/>
      <c r="AR49" s="313" t="str">
        <f t="shared" si="12"/>
        <v>-</v>
      </c>
      <c r="AS49" s="363"/>
      <c r="AT49" s="313" t="str">
        <f t="shared" si="13"/>
        <v>-</v>
      </c>
      <c r="AU49" s="363"/>
      <c r="AV49" s="313" t="str">
        <f t="shared" si="14"/>
        <v>-</v>
      </c>
      <c r="AW49" s="364"/>
      <c r="AX49" s="313" t="str">
        <f t="shared" si="15"/>
        <v>-</v>
      </c>
      <c r="AY49" s="364"/>
      <c r="AZ49" s="313" t="str">
        <f t="shared" si="16"/>
        <v>-</v>
      </c>
      <c r="BA49" s="364"/>
      <c r="BB49" s="313" t="str">
        <f t="shared" si="17"/>
        <v>-</v>
      </c>
      <c r="BC49" s="363"/>
      <c r="BD49" s="313" t="str">
        <f t="shared" si="18"/>
        <v>-</v>
      </c>
      <c r="BE49" s="363"/>
      <c r="BF49" s="313" t="str">
        <f t="shared" si="19"/>
        <v>-</v>
      </c>
      <c r="BG49" s="363"/>
      <c r="BH49" s="313" t="str">
        <f t="shared" si="20"/>
        <v>-</v>
      </c>
      <c r="BI49" s="363"/>
      <c r="BJ49" s="313" t="str">
        <f t="shared" si="21"/>
        <v>-</v>
      </c>
      <c r="BK49" s="363"/>
      <c r="BL49" s="313" t="str">
        <f t="shared" si="22"/>
        <v>-</v>
      </c>
      <c r="BM49" s="363"/>
      <c r="BN49" s="313" t="str">
        <f t="shared" si="23"/>
        <v>-</v>
      </c>
      <c r="BO49" s="363"/>
      <c r="BP49" s="313" t="str">
        <f t="shared" si="24"/>
        <v>-</v>
      </c>
      <c r="BQ49" s="363"/>
      <c r="BR49" s="313" t="str">
        <f t="shared" si="25"/>
        <v>-</v>
      </c>
      <c r="BS49" s="363"/>
      <c r="BT49" s="313" t="str">
        <f t="shared" si="26"/>
        <v>-</v>
      </c>
      <c r="BU49" s="363"/>
    </row>
    <row r="50" spans="1:73" s="226" customFormat="1" ht="14.25" hidden="1" x14ac:dyDescent="0.2">
      <c r="A50" s="225" t="s">
        <v>201</v>
      </c>
      <c r="B50" s="307">
        <v>0.5</v>
      </c>
      <c r="C50" s="307"/>
      <c r="D50" s="307">
        <v>8.23</v>
      </c>
      <c r="E50" s="307"/>
      <c r="F50" s="307">
        <v>2.74</v>
      </c>
      <c r="G50" s="307"/>
      <c r="H50" s="307" t="s">
        <v>197</v>
      </c>
      <c r="I50" s="307"/>
      <c r="J50" s="368" t="s">
        <v>197</v>
      </c>
      <c r="K50" s="368"/>
      <c r="L50" s="294">
        <v>4.6100000000000003</v>
      </c>
      <c r="M50" s="295"/>
      <c r="N50" s="307">
        <v>4.9400000000000004</v>
      </c>
      <c r="O50" s="307"/>
      <c r="P50" s="307">
        <v>38.08</v>
      </c>
      <c r="Q50" s="307"/>
      <c r="R50" s="313" t="str">
        <f t="shared" si="0"/>
        <v>-</v>
      </c>
      <c r="S50" s="364"/>
      <c r="T50" s="369" t="s">
        <v>73</v>
      </c>
      <c r="U50" s="370"/>
      <c r="V50" s="313" t="str">
        <f t="shared" si="2"/>
        <v>-</v>
      </c>
      <c r="W50" s="363"/>
      <c r="X50" s="313" t="str">
        <f t="shared" si="27"/>
        <v>-</v>
      </c>
      <c r="Y50" s="364"/>
      <c r="Z50" s="313" t="str">
        <f t="shared" si="3"/>
        <v>-</v>
      </c>
      <c r="AA50" s="363"/>
      <c r="AB50" s="313" t="str">
        <f t="shared" si="4"/>
        <v>-</v>
      </c>
      <c r="AC50" s="363"/>
      <c r="AD50" s="322" t="str">
        <f t="shared" si="5"/>
        <v>-</v>
      </c>
      <c r="AE50" s="363"/>
      <c r="AF50" s="313" t="str">
        <f t="shared" si="6"/>
        <v>-</v>
      </c>
      <c r="AG50" s="364"/>
      <c r="AH50" s="313" t="str">
        <f t="shared" si="7"/>
        <v>-</v>
      </c>
      <c r="AI50" s="364"/>
      <c r="AJ50" s="313" t="str">
        <f t="shared" si="8"/>
        <v>-</v>
      </c>
      <c r="AK50" s="364"/>
      <c r="AL50" s="313" t="str">
        <f t="shared" si="9"/>
        <v>-</v>
      </c>
      <c r="AM50" s="365"/>
      <c r="AN50" s="366" t="str">
        <f t="shared" si="10"/>
        <v>-</v>
      </c>
      <c r="AO50" s="367"/>
      <c r="AP50" s="322" t="str">
        <f t="shared" si="11"/>
        <v>-</v>
      </c>
      <c r="AQ50" s="364"/>
      <c r="AR50" s="313" t="str">
        <f t="shared" si="12"/>
        <v>-</v>
      </c>
      <c r="AS50" s="363"/>
      <c r="AT50" s="313" t="str">
        <f t="shared" si="13"/>
        <v>-</v>
      </c>
      <c r="AU50" s="363"/>
      <c r="AV50" s="313" t="str">
        <f t="shared" si="14"/>
        <v>-</v>
      </c>
      <c r="AW50" s="364"/>
      <c r="AX50" s="313" t="str">
        <f t="shared" si="15"/>
        <v>-</v>
      </c>
      <c r="AY50" s="364"/>
      <c r="AZ50" s="313" t="str">
        <f t="shared" si="16"/>
        <v>-</v>
      </c>
      <c r="BA50" s="364"/>
      <c r="BB50" s="313" t="str">
        <f t="shared" si="17"/>
        <v>-</v>
      </c>
      <c r="BC50" s="363"/>
      <c r="BD50" s="313" t="str">
        <f t="shared" si="18"/>
        <v>-</v>
      </c>
      <c r="BE50" s="363"/>
      <c r="BF50" s="313" t="str">
        <f t="shared" si="19"/>
        <v>-</v>
      </c>
      <c r="BG50" s="363"/>
      <c r="BH50" s="313" t="str">
        <f t="shared" si="20"/>
        <v>-</v>
      </c>
      <c r="BI50" s="363"/>
      <c r="BJ50" s="313" t="str">
        <f t="shared" si="21"/>
        <v>-</v>
      </c>
      <c r="BK50" s="363"/>
      <c r="BL50" s="313" t="str">
        <f t="shared" si="22"/>
        <v>-</v>
      </c>
      <c r="BM50" s="363"/>
      <c r="BN50" s="313" t="str">
        <f t="shared" si="23"/>
        <v>-</v>
      </c>
      <c r="BO50" s="363"/>
      <c r="BP50" s="313" t="str">
        <f t="shared" si="24"/>
        <v>-</v>
      </c>
      <c r="BQ50" s="363"/>
      <c r="BR50" s="313" t="str">
        <f t="shared" si="25"/>
        <v>-</v>
      </c>
      <c r="BS50" s="363"/>
      <c r="BT50" s="313" t="str">
        <f t="shared" si="26"/>
        <v>-</v>
      </c>
      <c r="BU50" s="363"/>
    </row>
    <row r="51" spans="1:73" s="226" customFormat="1" x14ac:dyDescent="0.2">
      <c r="A51" s="225" t="s">
        <v>202</v>
      </c>
      <c r="B51" s="307">
        <v>2.13</v>
      </c>
      <c r="C51" s="307"/>
      <c r="D51" s="307">
        <v>0.34</v>
      </c>
      <c r="E51" s="307"/>
      <c r="F51" s="307">
        <v>1.47</v>
      </c>
      <c r="G51" s="307"/>
      <c r="H51" s="307">
        <v>0.42</v>
      </c>
      <c r="I51" s="307"/>
      <c r="J51" s="294">
        <v>0.82</v>
      </c>
      <c r="K51" s="294"/>
      <c r="L51" s="294">
        <v>0.19</v>
      </c>
      <c r="M51" s="295"/>
      <c r="N51" s="307">
        <v>0.06</v>
      </c>
      <c r="O51" s="307"/>
      <c r="P51" s="307">
        <v>0.16</v>
      </c>
      <c r="Q51" s="307"/>
      <c r="R51" s="313">
        <f t="shared" si="0"/>
        <v>6.39</v>
      </c>
      <c r="S51" s="364"/>
      <c r="T51" s="313">
        <f t="shared" si="1"/>
        <v>8.01</v>
      </c>
      <c r="U51" s="364"/>
      <c r="V51" s="313">
        <f t="shared" si="2"/>
        <v>5.27</v>
      </c>
      <c r="W51" s="363"/>
      <c r="X51" s="313">
        <f t="shared" si="27"/>
        <v>4.95</v>
      </c>
      <c r="Y51" s="364"/>
      <c r="Z51" s="313">
        <f t="shared" si="3"/>
        <v>4.66</v>
      </c>
      <c r="AA51" s="363"/>
      <c r="AB51" s="313">
        <f t="shared" si="4"/>
        <v>4.59</v>
      </c>
      <c r="AC51" s="363"/>
      <c r="AD51" s="322">
        <f t="shared" si="5"/>
        <v>5.23</v>
      </c>
      <c r="AE51" s="363"/>
      <c r="AF51" s="313">
        <f t="shared" si="6"/>
        <v>4.72</v>
      </c>
      <c r="AG51" s="364"/>
      <c r="AH51" s="313">
        <f t="shared" si="7"/>
        <v>5.26</v>
      </c>
      <c r="AI51" s="364"/>
      <c r="AJ51" s="313">
        <f t="shared" si="8"/>
        <v>5.63</v>
      </c>
      <c r="AK51" s="364"/>
      <c r="AL51" s="313">
        <f t="shared" si="9"/>
        <v>7.2</v>
      </c>
      <c r="AM51" s="365"/>
      <c r="AN51" s="366">
        <f t="shared" si="10"/>
        <v>7.22</v>
      </c>
      <c r="AO51" s="367"/>
      <c r="AP51" s="322">
        <f t="shared" si="11"/>
        <v>8.75</v>
      </c>
      <c r="AQ51" s="364"/>
      <c r="AR51" s="313">
        <f t="shared" si="12"/>
        <v>9.7799999999999994</v>
      </c>
      <c r="AS51" s="363"/>
      <c r="AT51" s="313">
        <f t="shared" si="13"/>
        <v>15.18</v>
      </c>
      <c r="AU51" s="363"/>
      <c r="AV51" s="313">
        <f t="shared" si="14"/>
        <v>0.46</v>
      </c>
      <c r="AW51" s="364"/>
      <c r="AX51" s="313">
        <f t="shared" si="15"/>
        <v>0</v>
      </c>
      <c r="AY51" s="364"/>
      <c r="AZ51" s="313">
        <f t="shared" si="16"/>
        <v>0.22</v>
      </c>
      <c r="BA51" s="364"/>
      <c r="BB51" s="313">
        <f t="shared" si="17"/>
        <v>0.23</v>
      </c>
      <c r="BC51" s="363"/>
      <c r="BD51" s="313">
        <f t="shared" si="18"/>
        <v>0.3</v>
      </c>
      <c r="BE51" s="363"/>
      <c r="BF51" s="313">
        <f t="shared" si="19"/>
        <v>0</v>
      </c>
      <c r="BG51" s="363"/>
      <c r="BH51" s="313">
        <f t="shared" si="20"/>
        <v>0.33</v>
      </c>
      <c r="BI51" s="363"/>
      <c r="BJ51" s="313">
        <f t="shared" si="21"/>
        <v>0.25</v>
      </c>
      <c r="BK51" s="363"/>
      <c r="BL51" s="313" t="str">
        <f t="shared" si="22"/>
        <v>-</v>
      </c>
      <c r="BM51" s="363"/>
      <c r="BN51" s="313">
        <f t="shared" si="23"/>
        <v>0</v>
      </c>
      <c r="BO51" s="363"/>
      <c r="BP51" s="313" t="str">
        <f t="shared" si="24"/>
        <v>-</v>
      </c>
      <c r="BQ51" s="363"/>
      <c r="BR51" s="313" t="str">
        <f t="shared" si="25"/>
        <v>-</v>
      </c>
      <c r="BS51" s="363"/>
      <c r="BT51" s="313" t="str">
        <f t="shared" si="26"/>
        <v>-</v>
      </c>
      <c r="BU51" s="363"/>
    </row>
    <row r="52" spans="1:73" s="229" customFormat="1" x14ac:dyDescent="0.2">
      <c r="A52" s="225" t="s">
        <v>204</v>
      </c>
      <c r="B52" s="307"/>
      <c r="C52" s="307"/>
      <c r="D52" s="307"/>
      <c r="E52" s="307"/>
      <c r="F52" s="307"/>
      <c r="G52" s="307"/>
      <c r="H52" s="307">
        <v>5.91</v>
      </c>
      <c r="I52" s="307"/>
      <c r="J52" s="294">
        <v>3.63</v>
      </c>
      <c r="K52" s="294"/>
      <c r="L52" s="294">
        <v>5.79</v>
      </c>
      <c r="M52" s="295"/>
      <c r="N52" s="307">
        <v>13.49</v>
      </c>
      <c r="O52" s="307"/>
      <c r="P52" s="307">
        <v>12.66</v>
      </c>
      <c r="Q52" s="307"/>
      <c r="R52" s="313">
        <f t="shared" si="0"/>
        <v>307.2</v>
      </c>
      <c r="S52" s="364"/>
      <c r="T52" s="313">
        <f t="shared" si="1"/>
        <v>378.62</v>
      </c>
      <c r="U52" s="364"/>
      <c r="V52" s="313">
        <f t="shared" si="2"/>
        <v>395.29</v>
      </c>
      <c r="W52" s="363"/>
      <c r="X52" s="313">
        <f t="shared" si="27"/>
        <v>326.39</v>
      </c>
      <c r="Y52" s="364"/>
      <c r="Z52" s="313">
        <f t="shared" si="3"/>
        <v>234.59</v>
      </c>
      <c r="AA52" s="363"/>
      <c r="AB52" s="313">
        <f t="shared" si="4"/>
        <v>60.77</v>
      </c>
      <c r="AC52" s="363"/>
      <c r="AD52" s="322">
        <f t="shared" si="5"/>
        <v>24.02</v>
      </c>
      <c r="AE52" s="363"/>
      <c r="AF52" s="313">
        <f t="shared" si="6"/>
        <v>40.270000000000003</v>
      </c>
      <c r="AG52" s="364"/>
      <c r="AH52" s="313">
        <f t="shared" si="7"/>
        <v>86.96</v>
      </c>
      <c r="AI52" s="364"/>
      <c r="AJ52" s="313">
        <f t="shared" si="8"/>
        <v>127.5</v>
      </c>
      <c r="AK52" s="364"/>
      <c r="AL52" s="313">
        <f t="shared" si="9"/>
        <v>177.98</v>
      </c>
      <c r="AM52" s="365"/>
      <c r="AN52" s="366">
        <f t="shared" si="10"/>
        <v>475.89</v>
      </c>
      <c r="AO52" s="367"/>
      <c r="AP52" s="322">
        <f t="shared" si="11"/>
        <v>148.78</v>
      </c>
      <c r="AQ52" s="364"/>
      <c r="AR52" s="313">
        <f t="shared" si="12"/>
        <v>63.69</v>
      </c>
      <c r="AS52" s="363"/>
      <c r="AT52" s="313">
        <f t="shared" si="13"/>
        <v>126</v>
      </c>
      <c r="AU52" s="363"/>
      <c r="AV52" s="313">
        <f t="shared" si="14"/>
        <v>105.57</v>
      </c>
      <c r="AW52" s="364"/>
      <c r="AX52" s="313">
        <f t="shared" si="15"/>
        <v>115.41</v>
      </c>
      <c r="AY52" s="364"/>
      <c r="AZ52" s="313">
        <f t="shared" si="16"/>
        <v>5.75</v>
      </c>
      <c r="BA52" s="364"/>
      <c r="BB52" s="313">
        <f t="shared" si="17"/>
        <v>12</v>
      </c>
      <c r="BC52" s="363"/>
      <c r="BD52" s="313">
        <f t="shared" si="18"/>
        <v>0</v>
      </c>
      <c r="BE52" s="363"/>
      <c r="BF52" s="313">
        <f t="shared" si="19"/>
        <v>9.07</v>
      </c>
      <c r="BG52" s="363"/>
      <c r="BH52" s="313">
        <f t="shared" si="20"/>
        <v>40.22</v>
      </c>
      <c r="BI52" s="363"/>
      <c r="BJ52" s="313">
        <f t="shared" si="21"/>
        <v>66.59</v>
      </c>
      <c r="BK52" s="363"/>
      <c r="BL52" s="313">
        <f t="shared" si="22"/>
        <v>131.81</v>
      </c>
      <c r="BM52" s="363"/>
      <c r="BN52" s="313">
        <f t="shared" si="23"/>
        <v>97.2</v>
      </c>
      <c r="BO52" s="363"/>
      <c r="BP52" s="313" t="str">
        <f t="shared" si="24"/>
        <v>-</v>
      </c>
      <c r="BQ52" s="363"/>
      <c r="BR52" s="313" t="str">
        <f t="shared" si="25"/>
        <v>-</v>
      </c>
      <c r="BS52" s="363"/>
      <c r="BT52" s="313" t="str">
        <f t="shared" si="26"/>
        <v>-</v>
      </c>
      <c r="BU52" s="363"/>
    </row>
    <row r="53" spans="1:73" s="229" customFormat="1" x14ac:dyDescent="0.2">
      <c r="A53" s="225" t="s">
        <v>205</v>
      </c>
      <c r="B53" s="307"/>
      <c r="C53" s="307"/>
      <c r="D53" s="307"/>
      <c r="E53" s="307"/>
      <c r="F53" s="307"/>
      <c r="G53" s="307"/>
      <c r="H53" s="307"/>
      <c r="I53" s="307"/>
      <c r="J53" s="294"/>
      <c r="K53" s="294"/>
      <c r="L53" s="294">
        <v>5</v>
      </c>
      <c r="M53" s="295"/>
      <c r="N53" s="307">
        <v>4.9000000000000004</v>
      </c>
      <c r="O53" s="307"/>
      <c r="P53" s="307">
        <v>8.77</v>
      </c>
      <c r="Q53" s="307"/>
      <c r="R53" s="313">
        <f t="shared" si="0"/>
        <v>113.66</v>
      </c>
      <c r="S53" s="364"/>
      <c r="T53" s="313">
        <f t="shared" si="1"/>
        <v>27.99</v>
      </c>
      <c r="U53" s="364"/>
      <c r="V53" s="313">
        <f t="shared" si="2"/>
        <v>103.22</v>
      </c>
      <c r="W53" s="363"/>
      <c r="X53" s="313">
        <f t="shared" si="27"/>
        <v>82.39</v>
      </c>
      <c r="Y53" s="364"/>
      <c r="Z53" s="313">
        <f t="shared" si="3"/>
        <v>22.9</v>
      </c>
      <c r="AA53" s="363"/>
      <c r="AB53" s="313">
        <f t="shared" si="4"/>
        <v>10.68</v>
      </c>
      <c r="AC53" s="363"/>
      <c r="AD53" s="322">
        <f t="shared" si="5"/>
        <v>61.54</v>
      </c>
      <c r="AE53" s="363"/>
      <c r="AF53" s="313">
        <f t="shared" si="6"/>
        <v>52.34</v>
      </c>
      <c r="AG53" s="364"/>
      <c r="AH53" s="313">
        <f t="shared" si="7"/>
        <v>7.05</v>
      </c>
      <c r="AI53" s="364"/>
      <c r="AJ53" s="313">
        <f t="shared" si="8"/>
        <v>29.01</v>
      </c>
      <c r="AK53" s="364"/>
      <c r="AL53" s="313">
        <f t="shared" si="9"/>
        <v>57.59</v>
      </c>
      <c r="AM53" s="365"/>
      <c r="AN53" s="366">
        <f t="shared" si="10"/>
        <v>107.99</v>
      </c>
      <c r="AO53" s="367"/>
      <c r="AP53" s="322">
        <f t="shared" si="11"/>
        <v>15.98</v>
      </c>
      <c r="AQ53" s="364"/>
      <c r="AR53" s="313">
        <f t="shared" si="12"/>
        <v>49.12</v>
      </c>
      <c r="AS53" s="363"/>
      <c r="AT53" s="313">
        <f t="shared" si="13"/>
        <v>33.14</v>
      </c>
      <c r="AU53" s="363"/>
      <c r="AV53" s="313">
        <f t="shared" si="14"/>
        <v>3.64</v>
      </c>
      <c r="AW53" s="364"/>
      <c r="AX53" s="313">
        <f t="shared" si="15"/>
        <v>9.3000000000000007</v>
      </c>
      <c r="AY53" s="364"/>
      <c r="AZ53" s="313">
        <f t="shared" si="16"/>
        <v>4.07</v>
      </c>
      <c r="BA53" s="364"/>
      <c r="BB53" s="313">
        <f t="shared" si="17"/>
        <v>18.149999999999999</v>
      </c>
      <c r="BC53" s="363"/>
      <c r="BD53" s="313">
        <f t="shared" si="18"/>
        <v>5.2</v>
      </c>
      <c r="BE53" s="363"/>
      <c r="BF53" s="313">
        <f t="shared" si="19"/>
        <v>19.53</v>
      </c>
      <c r="BG53" s="363"/>
      <c r="BH53" s="313">
        <f t="shared" si="20"/>
        <v>123.43</v>
      </c>
      <c r="BI53" s="363"/>
      <c r="BJ53" s="313">
        <f t="shared" si="21"/>
        <v>9.67</v>
      </c>
      <c r="BK53" s="363"/>
      <c r="BL53" s="313">
        <f t="shared" si="22"/>
        <v>3.72</v>
      </c>
      <c r="BM53" s="363"/>
      <c r="BN53" s="313">
        <f t="shared" si="23"/>
        <v>18.95</v>
      </c>
      <c r="BO53" s="363"/>
      <c r="BP53" s="313" t="str">
        <f t="shared" si="24"/>
        <v>-</v>
      </c>
      <c r="BQ53" s="363"/>
      <c r="BR53" s="313" t="str">
        <f t="shared" si="25"/>
        <v>-</v>
      </c>
      <c r="BS53" s="363"/>
      <c r="BT53" s="313" t="str">
        <f t="shared" si="26"/>
        <v>-</v>
      </c>
      <c r="BU53" s="363"/>
    </row>
    <row r="54" spans="1:73" s="226" customFormat="1" x14ac:dyDescent="0.2">
      <c r="A54" s="225" t="s">
        <v>206</v>
      </c>
      <c r="B54" s="307"/>
      <c r="C54" s="307"/>
      <c r="D54" s="307"/>
      <c r="E54" s="307"/>
      <c r="F54" s="307"/>
      <c r="G54" s="307"/>
      <c r="H54" s="307"/>
      <c r="I54" s="307"/>
      <c r="J54" s="294"/>
      <c r="K54" s="294"/>
      <c r="L54" s="294">
        <v>13.43</v>
      </c>
      <c r="M54" s="295"/>
      <c r="N54" s="307">
        <v>3.41</v>
      </c>
      <c r="O54" s="307"/>
      <c r="P54" s="307">
        <v>5.82</v>
      </c>
      <c r="Q54" s="307"/>
      <c r="R54" s="313">
        <f t="shared" si="0"/>
        <v>122.56</v>
      </c>
      <c r="S54" s="364"/>
      <c r="T54" s="313">
        <f t="shared" si="1"/>
        <v>1834.15</v>
      </c>
      <c r="U54" s="364"/>
      <c r="V54" s="313" t="str">
        <f t="shared" si="2"/>
        <v>-</v>
      </c>
      <c r="W54" s="363"/>
      <c r="X54" s="313">
        <f t="shared" si="27"/>
        <v>170.85</v>
      </c>
      <c r="Y54" s="364"/>
      <c r="Z54" s="313">
        <f t="shared" si="3"/>
        <v>62.82</v>
      </c>
      <c r="AA54" s="363"/>
      <c r="AB54" s="313">
        <f t="shared" si="4"/>
        <v>64.37</v>
      </c>
      <c r="AC54" s="363"/>
      <c r="AD54" s="322">
        <f t="shared" si="5"/>
        <v>189.07</v>
      </c>
      <c r="AE54" s="363"/>
      <c r="AF54" s="313">
        <f t="shared" si="6"/>
        <v>138.9</v>
      </c>
      <c r="AG54" s="364"/>
      <c r="AH54" s="313">
        <f t="shared" si="7"/>
        <v>53.53</v>
      </c>
      <c r="AI54" s="364"/>
      <c r="AJ54" s="313">
        <f t="shared" si="8"/>
        <v>111.64</v>
      </c>
      <c r="AK54" s="364"/>
      <c r="AL54" s="313">
        <f t="shared" si="9"/>
        <v>81.55</v>
      </c>
      <c r="AM54" s="365"/>
      <c r="AN54" s="366">
        <f t="shared" si="10"/>
        <v>140.94</v>
      </c>
      <c r="AO54" s="367"/>
      <c r="AP54" s="322">
        <f t="shared" si="11"/>
        <v>35.6</v>
      </c>
      <c r="AQ54" s="364"/>
      <c r="AR54" s="313">
        <f t="shared" si="12"/>
        <v>48</v>
      </c>
      <c r="AS54" s="363"/>
      <c r="AT54" s="313">
        <f t="shared" si="13"/>
        <v>40.01</v>
      </c>
      <c r="AU54" s="363"/>
      <c r="AV54" s="313">
        <f t="shared" si="14"/>
        <v>27.82</v>
      </c>
      <c r="AW54" s="364"/>
      <c r="AX54" s="313">
        <f t="shared" si="15"/>
        <v>38.14</v>
      </c>
      <c r="AY54" s="364"/>
      <c r="AZ54" s="313">
        <f t="shared" si="16"/>
        <v>46.66</v>
      </c>
      <c r="BA54" s="364"/>
      <c r="BB54" s="313">
        <f t="shared" si="17"/>
        <v>23.96</v>
      </c>
      <c r="BC54" s="363"/>
      <c r="BD54" s="313">
        <f t="shared" si="18"/>
        <v>30.58</v>
      </c>
      <c r="BE54" s="363"/>
      <c r="BF54" s="313">
        <f t="shared" si="19"/>
        <v>33.92</v>
      </c>
      <c r="BG54" s="363"/>
      <c r="BH54" s="313">
        <f t="shared" si="20"/>
        <v>78.180000000000007</v>
      </c>
      <c r="BI54" s="363"/>
      <c r="BJ54" s="313">
        <f t="shared" si="21"/>
        <v>47.91</v>
      </c>
      <c r="BK54" s="363"/>
      <c r="BL54" s="313">
        <f t="shared" si="22"/>
        <v>21.23</v>
      </c>
      <c r="BM54" s="363"/>
      <c r="BN54" s="313">
        <f t="shared" si="23"/>
        <v>42.17</v>
      </c>
      <c r="BO54" s="363"/>
      <c r="BP54" s="313" t="str">
        <f t="shared" si="24"/>
        <v>-</v>
      </c>
      <c r="BQ54" s="363"/>
      <c r="BR54" s="313" t="str">
        <f t="shared" si="25"/>
        <v>-</v>
      </c>
      <c r="BS54" s="363"/>
      <c r="BT54" s="313" t="str">
        <f t="shared" si="26"/>
        <v>-</v>
      </c>
      <c r="BU54" s="363"/>
    </row>
    <row r="55" spans="1:73" s="226" customFormat="1" x14ac:dyDescent="0.2">
      <c r="A55" s="228" t="s">
        <v>207</v>
      </c>
      <c r="B55" s="361">
        <v>6.3</v>
      </c>
      <c r="C55" s="361"/>
      <c r="D55" s="361">
        <v>5.05</v>
      </c>
      <c r="E55" s="361"/>
      <c r="F55" s="361">
        <v>5.39</v>
      </c>
      <c r="G55" s="361"/>
      <c r="H55" s="361">
        <v>3.8</v>
      </c>
      <c r="I55" s="361"/>
      <c r="J55" s="361">
        <v>4.08</v>
      </c>
      <c r="K55" s="361"/>
      <c r="L55" s="361">
        <v>3.16</v>
      </c>
      <c r="M55" s="361"/>
      <c r="N55" s="361">
        <v>4.71</v>
      </c>
      <c r="O55" s="361"/>
      <c r="P55" s="361">
        <v>4.9800000000000004</v>
      </c>
      <c r="Q55" s="361"/>
      <c r="R55" s="361">
        <f t="shared" si="0"/>
        <v>111.14</v>
      </c>
      <c r="S55" s="361"/>
      <c r="T55" s="361">
        <f t="shared" si="1"/>
        <v>129.94999999999999</v>
      </c>
      <c r="U55" s="361"/>
      <c r="V55" s="361">
        <f t="shared" si="2"/>
        <v>100.48</v>
      </c>
      <c r="W55" s="361"/>
      <c r="X55" s="361">
        <f t="shared" si="27"/>
        <v>70.45</v>
      </c>
      <c r="Y55" s="361"/>
      <c r="Z55" s="361">
        <f t="shared" si="3"/>
        <v>66.63</v>
      </c>
      <c r="AA55" s="361"/>
      <c r="AB55" s="361">
        <f t="shared" si="4"/>
        <v>30.15</v>
      </c>
      <c r="AC55" s="362"/>
      <c r="AD55" s="360">
        <f t="shared" si="5"/>
        <v>25.25</v>
      </c>
      <c r="AE55" s="361"/>
      <c r="AF55" s="361">
        <f t="shared" si="6"/>
        <v>27.16</v>
      </c>
      <c r="AG55" s="361"/>
      <c r="AH55" s="361">
        <f t="shared" si="7"/>
        <v>26.53</v>
      </c>
      <c r="AI55" s="361"/>
      <c r="AJ55" s="361">
        <f t="shared" si="8"/>
        <v>92.05</v>
      </c>
      <c r="AK55" s="361"/>
      <c r="AL55" s="361">
        <f t="shared" si="9"/>
        <v>22.21</v>
      </c>
      <c r="AM55" s="361"/>
      <c r="AN55" s="296">
        <f t="shared" si="10"/>
        <v>22.96</v>
      </c>
      <c r="AO55" s="296"/>
      <c r="AP55" s="360">
        <f t="shared" si="11"/>
        <v>20.68</v>
      </c>
      <c r="AQ55" s="361"/>
      <c r="AR55" s="361">
        <f t="shared" si="12"/>
        <v>11.74</v>
      </c>
      <c r="AS55" s="361"/>
      <c r="AT55" s="361">
        <f t="shared" si="13"/>
        <v>15.69</v>
      </c>
      <c r="AU55" s="361"/>
      <c r="AV55" s="361">
        <f t="shared" si="14"/>
        <v>17.559999999999999</v>
      </c>
      <c r="AW55" s="362"/>
      <c r="AX55" s="361">
        <f t="shared" si="15"/>
        <v>14.5</v>
      </c>
      <c r="AY55" s="362"/>
      <c r="AZ55" s="361">
        <f t="shared" si="16"/>
        <v>10.61</v>
      </c>
      <c r="BA55" s="362"/>
      <c r="BB55" s="361">
        <f t="shared" si="17"/>
        <v>12.94</v>
      </c>
      <c r="BC55" s="362"/>
      <c r="BD55" s="361">
        <f t="shared" si="18"/>
        <v>10.95</v>
      </c>
      <c r="BE55" s="362"/>
      <c r="BF55" s="361">
        <f t="shared" si="19"/>
        <v>9.52</v>
      </c>
      <c r="BG55" s="362"/>
      <c r="BH55" s="361">
        <f t="shared" si="20"/>
        <v>13.58</v>
      </c>
      <c r="BI55" s="362"/>
      <c r="BJ55" s="361">
        <f t="shared" si="21"/>
        <v>15.88</v>
      </c>
      <c r="BK55" s="362"/>
      <c r="BL55" s="361">
        <f t="shared" si="22"/>
        <v>11.15</v>
      </c>
      <c r="BM55" s="362"/>
      <c r="BN55" s="361">
        <f t="shared" si="23"/>
        <v>9.19</v>
      </c>
      <c r="BO55" s="362"/>
      <c r="BP55" s="361" t="str">
        <f t="shared" si="24"/>
        <v>-</v>
      </c>
      <c r="BQ55" s="362"/>
      <c r="BR55" s="361" t="str">
        <f t="shared" si="25"/>
        <v>-</v>
      </c>
      <c r="BS55" s="362"/>
      <c r="BT55" s="361" t="str">
        <f t="shared" si="26"/>
        <v>-</v>
      </c>
      <c r="BU55" s="362"/>
    </row>
    <row r="56" spans="1:73" s="230" customFormat="1" ht="5.25" customHeight="1" x14ac:dyDescent="0.2">
      <c r="A56" s="217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</row>
    <row r="57" spans="1:73" s="206" customFormat="1" x14ac:dyDescent="0.2">
      <c r="A57" s="220" t="s">
        <v>211</v>
      </c>
      <c r="B57" s="221"/>
      <c r="C57" s="221"/>
      <c r="D57" s="221"/>
      <c r="E57" s="221"/>
      <c r="F57" s="221"/>
      <c r="G57" s="221"/>
      <c r="H57" s="221"/>
      <c r="I57" s="221"/>
      <c r="J57" s="222"/>
      <c r="K57" s="222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2"/>
      <c r="W57" s="222"/>
      <c r="X57" s="221"/>
      <c r="Y57" s="221"/>
      <c r="Z57" s="231"/>
      <c r="AA57" s="231"/>
      <c r="AB57" s="231"/>
      <c r="AC57" s="232"/>
      <c r="AD57" s="231"/>
      <c r="AE57" s="231"/>
      <c r="AF57" s="233"/>
      <c r="AG57" s="233"/>
      <c r="AH57" s="231"/>
      <c r="AI57" s="231"/>
      <c r="AJ57" s="233"/>
      <c r="AK57" s="233"/>
      <c r="AL57" s="233"/>
      <c r="AM57" s="233"/>
      <c r="AN57" s="326"/>
      <c r="AO57" s="327"/>
      <c r="AP57" s="233"/>
      <c r="AQ57" s="233"/>
      <c r="AR57" s="231"/>
      <c r="AS57" s="231"/>
      <c r="AT57" s="231"/>
      <c r="AU57" s="231"/>
      <c r="AV57" s="233"/>
      <c r="AW57" s="234"/>
      <c r="AX57" s="233"/>
      <c r="AY57" s="234"/>
      <c r="AZ57" s="233"/>
      <c r="BA57" s="234"/>
      <c r="BB57" s="231"/>
      <c r="BC57" s="232"/>
      <c r="BD57" s="231"/>
      <c r="BE57" s="232"/>
      <c r="BF57" s="231"/>
      <c r="BG57" s="232"/>
      <c r="BH57" s="231"/>
      <c r="BI57" s="232"/>
      <c r="BJ57" s="231"/>
      <c r="BK57" s="232"/>
      <c r="BL57" s="231"/>
      <c r="BM57" s="232"/>
      <c r="BN57" s="231"/>
      <c r="BO57" s="232"/>
      <c r="BP57" s="231"/>
      <c r="BQ57" s="232"/>
      <c r="BR57" s="231"/>
      <c r="BS57" s="232"/>
      <c r="BT57" s="231"/>
      <c r="BU57" s="232"/>
    </row>
    <row r="58" spans="1:73" s="206" customFormat="1" x14ac:dyDescent="0.2">
      <c r="A58" s="212" t="s">
        <v>212</v>
      </c>
      <c r="B58" s="345">
        <f>$B$10</f>
        <v>44562</v>
      </c>
      <c r="C58" s="345"/>
      <c r="D58" s="345" t="e">
        <f ca="1">$D$10</f>
        <v>#NAME?</v>
      </c>
      <c r="E58" s="345"/>
      <c r="F58" s="345" t="e">
        <f ca="1">$F$10</f>
        <v>#NAME?</v>
      </c>
      <c r="G58" s="345"/>
      <c r="H58" s="345" t="e">
        <f ca="1">$H$10</f>
        <v>#NAME?</v>
      </c>
      <c r="I58" s="345"/>
      <c r="J58" s="345" t="e">
        <f ca="1">$J$10</f>
        <v>#NAME?</v>
      </c>
      <c r="K58" s="345"/>
      <c r="L58" s="345" t="e">
        <f ca="1">$L$10</f>
        <v>#NAME?</v>
      </c>
      <c r="M58" s="345"/>
      <c r="N58" s="345" t="e">
        <f ca="1">$N$10</f>
        <v>#NAME?</v>
      </c>
      <c r="O58" s="345"/>
      <c r="P58" s="345" t="e">
        <f ca="1">$P$10</f>
        <v>#NAME?</v>
      </c>
      <c r="Q58" s="345"/>
      <c r="R58" s="345" t="e">
        <f ca="1">$R$10</f>
        <v>#NAME?</v>
      </c>
      <c r="S58" s="345"/>
      <c r="T58" s="345" t="e">
        <f ca="1">$T$10</f>
        <v>#NAME?</v>
      </c>
      <c r="U58" s="345"/>
      <c r="V58" s="345" t="e">
        <f ca="1">$V$10</f>
        <v>#NAME?</v>
      </c>
      <c r="W58" s="345"/>
      <c r="X58" s="345" t="e">
        <f ca="1">X10</f>
        <v>#NAME?</v>
      </c>
      <c r="Y58" s="345"/>
      <c r="Z58" s="293" t="e">
        <f ca="1">Z10</f>
        <v>#NAME?</v>
      </c>
      <c r="AA58" s="293"/>
      <c r="AB58" s="293" t="e">
        <f ca="1">AB10</f>
        <v>#NAME?</v>
      </c>
      <c r="AC58" s="293"/>
      <c r="AD58" s="299" t="e">
        <f ca="1">AD10</f>
        <v>#NAME?</v>
      </c>
      <c r="AE58" s="293"/>
      <c r="AF58" s="293" t="e">
        <f ca="1">AF10</f>
        <v>#NAME?</v>
      </c>
      <c r="AG58" s="293"/>
      <c r="AH58" s="293" t="e">
        <f ca="1">AH10</f>
        <v>#NAME?</v>
      </c>
      <c r="AI58" s="293"/>
      <c r="AJ58" s="293" t="e">
        <f ca="1">AJ10</f>
        <v>#NAME?</v>
      </c>
      <c r="AK58" s="293"/>
      <c r="AL58" s="293" t="e">
        <f ca="1">AL10</f>
        <v>#NAME?</v>
      </c>
      <c r="AM58" s="293"/>
      <c r="AN58" s="300" t="e">
        <f ca="1">AN10</f>
        <v>#NAME?</v>
      </c>
      <c r="AO58" s="300"/>
      <c r="AP58" s="293" t="e">
        <f ca="1">AP10</f>
        <v>#NAME?</v>
      </c>
      <c r="AQ58" s="293"/>
      <c r="AR58" s="293" t="e">
        <f ca="1">AR10</f>
        <v>#NAME?</v>
      </c>
      <c r="AS58" s="293"/>
      <c r="AT58" s="293" t="e">
        <f ca="1">AT10</f>
        <v>#NAME?</v>
      </c>
      <c r="AU58" s="293"/>
      <c r="AV58" s="293" t="e">
        <f ca="1">AV10</f>
        <v>#NAME?</v>
      </c>
      <c r="AW58" s="293"/>
      <c r="AX58" s="293" t="e">
        <f ca="1">AX10</f>
        <v>#NAME?</v>
      </c>
      <c r="AY58" s="293"/>
      <c r="AZ58" s="293" t="e">
        <f ca="1">AZ10</f>
        <v>#NAME?</v>
      </c>
      <c r="BA58" s="293"/>
      <c r="BB58" s="293" t="e">
        <f ca="1">BB10</f>
        <v>#NAME?</v>
      </c>
      <c r="BC58" s="293"/>
      <c r="BD58" s="293" t="e">
        <f ca="1">BD10</f>
        <v>#NAME?</v>
      </c>
      <c r="BE58" s="293"/>
      <c r="BF58" s="293" t="e">
        <f ca="1">BF10</f>
        <v>#NAME?</v>
      </c>
      <c r="BG58" s="293"/>
      <c r="BH58" s="293" t="e">
        <f ca="1">BH10</f>
        <v>#NAME?</v>
      </c>
      <c r="BI58" s="293"/>
      <c r="BJ58" s="293" t="e">
        <f ca="1">BJ10</f>
        <v>#NAME?</v>
      </c>
      <c r="BK58" s="293"/>
      <c r="BL58" s="293" t="e">
        <f ca="1">BL10</f>
        <v>#NAME?</v>
      </c>
      <c r="BM58" s="293"/>
      <c r="BN58" s="293" t="e">
        <f ca="1">BN10</f>
        <v>#NAME?</v>
      </c>
      <c r="BO58" s="293"/>
      <c r="BP58" s="293" t="e">
        <f ca="1">BP10</f>
        <v>#NAME?</v>
      </c>
      <c r="BQ58" s="293"/>
      <c r="BR58" s="293" t="e">
        <f ca="1">BR10</f>
        <v>#NAME?</v>
      </c>
      <c r="BS58" s="293"/>
      <c r="BT58" s="293" t="e">
        <f ca="1">BT10</f>
        <v>#NAME?</v>
      </c>
      <c r="BU58" s="293"/>
    </row>
    <row r="59" spans="1:73" s="236" customFormat="1" ht="12.75" customHeight="1" x14ac:dyDescent="0.2">
      <c r="A59" s="235" t="s">
        <v>213</v>
      </c>
      <c r="B59" s="340">
        <v>59</v>
      </c>
      <c r="C59" s="340"/>
      <c r="D59" s="340">
        <v>116</v>
      </c>
      <c r="E59" s="340"/>
      <c r="F59" s="340">
        <v>104</v>
      </c>
      <c r="G59" s="340"/>
      <c r="H59" s="340">
        <v>109</v>
      </c>
      <c r="I59" s="340"/>
      <c r="J59" s="343">
        <v>104</v>
      </c>
      <c r="K59" s="343"/>
      <c r="L59" s="343">
        <v>106</v>
      </c>
      <c r="M59" s="344"/>
      <c r="N59" s="340">
        <v>102</v>
      </c>
      <c r="O59" s="340"/>
      <c r="P59" s="343">
        <v>99</v>
      </c>
      <c r="Q59" s="344"/>
      <c r="R59" s="343">
        <v>99</v>
      </c>
      <c r="S59" s="344"/>
      <c r="T59" s="343">
        <v>95</v>
      </c>
      <c r="U59" s="344"/>
      <c r="V59" s="340">
        <v>103</v>
      </c>
      <c r="W59" s="340"/>
      <c r="X59" s="343">
        <v>102</v>
      </c>
      <c r="Y59" s="353"/>
      <c r="Z59" s="343">
        <v>96</v>
      </c>
      <c r="AA59" s="344"/>
      <c r="AB59" s="350">
        <v>101</v>
      </c>
      <c r="AC59" s="350"/>
      <c r="AD59" s="343">
        <v>106</v>
      </c>
      <c r="AE59" s="344"/>
      <c r="AF59" s="343">
        <v>108</v>
      </c>
      <c r="AG59" s="344"/>
      <c r="AH59" s="351">
        <v>113</v>
      </c>
      <c r="AI59" s="352"/>
      <c r="AJ59" s="350">
        <v>115</v>
      </c>
      <c r="AK59" s="350"/>
      <c r="AL59" s="343">
        <v>114</v>
      </c>
      <c r="AM59" s="344"/>
      <c r="AN59" s="343">
        <v>118</v>
      </c>
      <c r="AO59" s="344"/>
      <c r="AP59" s="343">
        <v>116</v>
      </c>
      <c r="AQ59" s="344"/>
      <c r="AR59" s="343">
        <v>117</v>
      </c>
      <c r="AS59" s="344"/>
      <c r="AT59" s="343">
        <v>117</v>
      </c>
      <c r="AU59" s="344"/>
      <c r="AV59" s="343">
        <v>114</v>
      </c>
      <c r="AW59" s="344"/>
      <c r="AX59" s="343">
        <v>117</v>
      </c>
      <c r="AY59" s="344"/>
      <c r="AZ59" s="294">
        <v>119</v>
      </c>
      <c r="BA59" s="295"/>
      <c r="BB59" s="294">
        <v>118</v>
      </c>
      <c r="BC59" s="295"/>
      <c r="BD59" s="343">
        <v>121</v>
      </c>
      <c r="BE59" s="344"/>
      <c r="BF59" s="343">
        <v>123</v>
      </c>
      <c r="BG59" s="344"/>
      <c r="BH59" s="343">
        <v>116</v>
      </c>
      <c r="BI59" s="344"/>
      <c r="BJ59" s="294">
        <v>120</v>
      </c>
      <c r="BK59" s="295"/>
      <c r="BL59" s="294">
        <v>108</v>
      </c>
      <c r="BM59" s="295"/>
      <c r="BN59" s="343">
        <v>118</v>
      </c>
      <c r="BO59" s="344"/>
      <c r="BP59" s="294"/>
      <c r="BQ59" s="295"/>
      <c r="BR59" s="294"/>
      <c r="BS59" s="295"/>
      <c r="BT59" s="294"/>
      <c r="BU59" s="295"/>
    </row>
    <row r="60" spans="1:73" s="236" customFormat="1" x14ac:dyDescent="0.2">
      <c r="A60" s="235" t="s">
        <v>214</v>
      </c>
      <c r="B60" s="340">
        <v>253</v>
      </c>
      <c r="C60" s="340"/>
      <c r="D60" s="340">
        <v>382</v>
      </c>
      <c r="E60" s="340"/>
      <c r="F60" s="340">
        <v>358</v>
      </c>
      <c r="G60" s="340"/>
      <c r="H60" s="340">
        <v>356</v>
      </c>
      <c r="I60" s="340"/>
      <c r="J60" s="343">
        <v>345</v>
      </c>
      <c r="K60" s="343"/>
      <c r="L60" s="343">
        <v>387</v>
      </c>
      <c r="M60" s="344"/>
      <c r="N60" s="340">
        <v>384</v>
      </c>
      <c r="O60" s="340"/>
      <c r="P60" s="343">
        <v>384</v>
      </c>
      <c r="Q60" s="344"/>
      <c r="R60" s="343">
        <v>384</v>
      </c>
      <c r="S60" s="344"/>
      <c r="T60" s="343">
        <v>372</v>
      </c>
      <c r="U60" s="344"/>
      <c r="V60" s="340">
        <v>373</v>
      </c>
      <c r="W60" s="340"/>
      <c r="X60" s="343">
        <v>373</v>
      </c>
      <c r="Y60" s="353"/>
      <c r="Z60" s="343">
        <v>391</v>
      </c>
      <c r="AA60" s="344"/>
      <c r="AB60" s="350">
        <v>403</v>
      </c>
      <c r="AC60" s="350"/>
      <c r="AD60" s="343">
        <v>328</v>
      </c>
      <c r="AE60" s="344"/>
      <c r="AF60" s="343">
        <v>342</v>
      </c>
      <c r="AG60" s="344"/>
      <c r="AH60" s="351">
        <v>456</v>
      </c>
      <c r="AI60" s="352"/>
      <c r="AJ60" s="350">
        <v>480</v>
      </c>
      <c r="AK60" s="350"/>
      <c r="AL60" s="343">
        <v>475</v>
      </c>
      <c r="AM60" s="344"/>
      <c r="AN60" s="343">
        <v>478</v>
      </c>
      <c r="AO60" s="344"/>
      <c r="AP60" s="343">
        <v>487</v>
      </c>
      <c r="AQ60" s="344"/>
      <c r="AR60" s="343">
        <v>486</v>
      </c>
      <c r="AS60" s="344"/>
      <c r="AT60" s="343">
        <v>488</v>
      </c>
      <c r="AU60" s="344"/>
      <c r="AV60" s="343">
        <v>479</v>
      </c>
      <c r="AW60" s="344"/>
      <c r="AX60" s="343">
        <v>486</v>
      </c>
      <c r="AY60" s="344"/>
      <c r="AZ60" s="294">
        <v>514</v>
      </c>
      <c r="BA60" s="295"/>
      <c r="BB60" s="294">
        <v>519</v>
      </c>
      <c r="BC60" s="295"/>
      <c r="BD60" s="343">
        <v>526</v>
      </c>
      <c r="BE60" s="344"/>
      <c r="BF60" s="343">
        <v>530</v>
      </c>
      <c r="BG60" s="344"/>
      <c r="BH60" s="343">
        <v>520</v>
      </c>
      <c r="BI60" s="344"/>
      <c r="BJ60" s="294">
        <v>533</v>
      </c>
      <c r="BK60" s="295"/>
      <c r="BL60" s="294">
        <v>411</v>
      </c>
      <c r="BM60" s="295"/>
      <c r="BN60" s="343">
        <v>528</v>
      </c>
      <c r="BO60" s="344"/>
      <c r="BP60" s="294"/>
      <c r="BQ60" s="295"/>
      <c r="BR60" s="294"/>
      <c r="BS60" s="295"/>
      <c r="BT60" s="294"/>
      <c r="BU60" s="295"/>
    </row>
    <row r="61" spans="1:73" s="236" customFormat="1" ht="15" x14ac:dyDescent="0.25">
      <c r="A61" s="235" t="s">
        <v>215</v>
      </c>
      <c r="B61" s="340">
        <v>438</v>
      </c>
      <c r="C61" s="340"/>
      <c r="D61" s="340">
        <v>581</v>
      </c>
      <c r="E61" s="340"/>
      <c r="F61" s="340">
        <v>1098</v>
      </c>
      <c r="G61" s="340"/>
      <c r="H61" s="340">
        <v>1063</v>
      </c>
      <c r="I61" s="340"/>
      <c r="J61" s="294">
        <v>1064</v>
      </c>
      <c r="K61" s="294"/>
      <c r="L61" s="294">
        <v>1197</v>
      </c>
      <c r="M61" s="344"/>
      <c r="N61" s="340">
        <v>1203</v>
      </c>
      <c r="O61" s="340"/>
      <c r="P61" s="294">
        <v>1205</v>
      </c>
      <c r="Q61" s="344"/>
      <c r="R61" s="294">
        <v>1284</v>
      </c>
      <c r="S61" s="344"/>
      <c r="T61" s="294">
        <v>1275</v>
      </c>
      <c r="U61" s="344"/>
      <c r="V61" s="340">
        <v>1202</v>
      </c>
      <c r="W61" s="340"/>
      <c r="X61" s="294">
        <v>1191</v>
      </c>
      <c r="Y61" s="353"/>
      <c r="Z61" s="294">
        <v>1219</v>
      </c>
      <c r="AA61" s="295"/>
      <c r="AB61" s="306">
        <v>1210</v>
      </c>
      <c r="AC61" s="350"/>
      <c r="AD61" s="354">
        <v>1210</v>
      </c>
      <c r="AE61" s="355"/>
      <c r="AF61" s="356">
        <v>1210</v>
      </c>
      <c r="AG61" s="357"/>
      <c r="AH61" s="358">
        <v>698</v>
      </c>
      <c r="AI61" s="359"/>
      <c r="AJ61" s="306">
        <v>698</v>
      </c>
      <c r="AK61" s="350"/>
      <c r="AL61" s="343">
        <v>698</v>
      </c>
      <c r="AM61" s="344"/>
      <c r="AN61" s="356">
        <v>698</v>
      </c>
      <c r="AO61" s="357"/>
      <c r="AP61" s="343">
        <v>728</v>
      </c>
      <c r="AQ61" s="344"/>
      <c r="AR61" s="294">
        <v>725</v>
      </c>
      <c r="AS61" s="295"/>
      <c r="AT61" s="294">
        <v>721</v>
      </c>
      <c r="AU61" s="295"/>
      <c r="AV61" s="343">
        <v>725</v>
      </c>
      <c r="AW61" s="344"/>
      <c r="AX61" s="343">
        <v>742</v>
      </c>
      <c r="AY61" s="344"/>
      <c r="AZ61" s="294">
        <v>761</v>
      </c>
      <c r="BA61" s="295"/>
      <c r="BB61" s="294">
        <v>766</v>
      </c>
      <c r="BC61" s="295"/>
      <c r="BD61" s="343">
        <v>766</v>
      </c>
      <c r="BE61" s="344"/>
      <c r="BF61" s="343">
        <v>768</v>
      </c>
      <c r="BG61" s="344"/>
      <c r="BH61" s="343">
        <v>762</v>
      </c>
      <c r="BI61" s="344"/>
      <c r="BJ61" s="294">
        <v>772</v>
      </c>
      <c r="BK61" s="295"/>
      <c r="BL61" s="294">
        <v>783</v>
      </c>
      <c r="BM61" s="295"/>
      <c r="BN61" s="343">
        <v>771</v>
      </c>
      <c r="BO61" s="344"/>
      <c r="BP61" s="294"/>
      <c r="BQ61" s="295"/>
      <c r="BR61" s="294"/>
      <c r="BS61" s="295"/>
      <c r="BT61" s="294"/>
      <c r="BU61" s="295"/>
    </row>
    <row r="62" spans="1:73" s="236" customFormat="1" x14ac:dyDescent="0.2">
      <c r="A62" s="235" t="s">
        <v>216</v>
      </c>
      <c r="B62" s="340">
        <v>157</v>
      </c>
      <c r="C62" s="340"/>
      <c r="D62" s="340">
        <v>157</v>
      </c>
      <c r="E62" s="340"/>
      <c r="F62" s="340">
        <v>167</v>
      </c>
      <c r="G62" s="340"/>
      <c r="H62" s="340">
        <v>142</v>
      </c>
      <c r="I62" s="340"/>
      <c r="J62" s="343">
        <v>108</v>
      </c>
      <c r="K62" s="343"/>
      <c r="L62" s="343">
        <v>150</v>
      </c>
      <c r="M62" s="344"/>
      <c r="N62" s="340">
        <v>173</v>
      </c>
      <c r="O62" s="340"/>
      <c r="P62" s="343">
        <v>148</v>
      </c>
      <c r="Q62" s="344"/>
      <c r="R62" s="343">
        <v>126</v>
      </c>
      <c r="S62" s="344"/>
      <c r="T62" s="343">
        <v>105</v>
      </c>
      <c r="U62" s="344"/>
      <c r="V62" s="340">
        <v>107</v>
      </c>
      <c r="W62" s="340"/>
      <c r="X62" s="343">
        <v>103</v>
      </c>
      <c r="Y62" s="353"/>
      <c r="Z62" s="343">
        <v>152</v>
      </c>
      <c r="AA62" s="344"/>
      <c r="AB62" s="350">
        <v>149</v>
      </c>
      <c r="AC62" s="350"/>
      <c r="AD62" s="343">
        <v>137</v>
      </c>
      <c r="AE62" s="344"/>
      <c r="AF62" s="343">
        <v>132</v>
      </c>
      <c r="AG62" s="344"/>
      <c r="AH62" s="351">
        <v>148</v>
      </c>
      <c r="AI62" s="352"/>
      <c r="AJ62" s="350">
        <v>150</v>
      </c>
      <c r="AK62" s="350"/>
      <c r="AL62" s="343">
        <v>152</v>
      </c>
      <c r="AM62" s="344"/>
      <c r="AN62" s="343">
        <v>147</v>
      </c>
      <c r="AO62" s="344"/>
      <c r="AP62" s="343">
        <v>156</v>
      </c>
      <c r="AQ62" s="344"/>
      <c r="AR62" s="343">
        <v>164</v>
      </c>
      <c r="AS62" s="344"/>
      <c r="AT62" s="343">
        <v>161</v>
      </c>
      <c r="AU62" s="344"/>
      <c r="AV62" s="343">
        <v>158</v>
      </c>
      <c r="AW62" s="344"/>
      <c r="AX62" s="343">
        <v>171</v>
      </c>
      <c r="AY62" s="344"/>
      <c r="AZ62" s="294">
        <v>168</v>
      </c>
      <c r="BA62" s="295"/>
      <c r="BB62" s="294">
        <v>173</v>
      </c>
      <c r="BC62" s="295"/>
      <c r="BD62" s="343">
        <v>184</v>
      </c>
      <c r="BE62" s="344"/>
      <c r="BF62" s="343">
        <v>182</v>
      </c>
      <c r="BG62" s="344"/>
      <c r="BH62" s="343">
        <v>175</v>
      </c>
      <c r="BI62" s="344"/>
      <c r="BJ62" s="294">
        <v>173</v>
      </c>
      <c r="BK62" s="295"/>
      <c r="BL62" s="294">
        <v>175</v>
      </c>
      <c r="BM62" s="295"/>
      <c r="BN62" s="343">
        <v>165</v>
      </c>
      <c r="BO62" s="344"/>
      <c r="BP62" s="294"/>
      <c r="BQ62" s="295"/>
      <c r="BR62" s="294"/>
      <c r="BS62" s="295"/>
      <c r="BT62" s="294"/>
      <c r="BU62" s="295"/>
    </row>
    <row r="63" spans="1:73" s="236" customFormat="1" x14ac:dyDescent="0.2">
      <c r="A63" s="235" t="s">
        <v>217</v>
      </c>
      <c r="B63" s="340">
        <v>109</v>
      </c>
      <c r="C63" s="340"/>
      <c r="D63" s="340">
        <v>109</v>
      </c>
      <c r="E63" s="340"/>
      <c r="F63" s="340">
        <v>113</v>
      </c>
      <c r="G63" s="340"/>
      <c r="H63" s="340">
        <v>118</v>
      </c>
      <c r="I63" s="340"/>
      <c r="J63" s="343">
        <v>104</v>
      </c>
      <c r="K63" s="343"/>
      <c r="L63" s="343">
        <v>92</v>
      </c>
      <c r="M63" s="344"/>
      <c r="N63" s="340">
        <v>76</v>
      </c>
      <c r="O63" s="340"/>
      <c r="P63" s="343">
        <v>83</v>
      </c>
      <c r="Q63" s="344"/>
      <c r="R63" s="343">
        <v>93</v>
      </c>
      <c r="S63" s="344"/>
      <c r="T63" s="343">
        <v>66</v>
      </c>
      <c r="U63" s="344"/>
      <c r="V63" s="340">
        <v>71</v>
      </c>
      <c r="W63" s="340"/>
      <c r="X63" s="343">
        <v>71</v>
      </c>
      <c r="Y63" s="353"/>
      <c r="Z63" s="343">
        <v>93</v>
      </c>
      <c r="AA63" s="344"/>
      <c r="AB63" s="350">
        <v>87</v>
      </c>
      <c r="AC63" s="350"/>
      <c r="AD63" s="343">
        <v>99</v>
      </c>
      <c r="AE63" s="344"/>
      <c r="AF63" s="343">
        <v>95</v>
      </c>
      <c r="AG63" s="344"/>
      <c r="AH63" s="351">
        <v>104</v>
      </c>
      <c r="AI63" s="352"/>
      <c r="AJ63" s="350">
        <v>105</v>
      </c>
      <c r="AK63" s="350"/>
      <c r="AL63" s="343">
        <v>108</v>
      </c>
      <c r="AM63" s="344"/>
      <c r="AN63" s="343">
        <v>112</v>
      </c>
      <c r="AO63" s="344"/>
      <c r="AP63" s="343">
        <v>114</v>
      </c>
      <c r="AQ63" s="344"/>
      <c r="AR63" s="343">
        <v>122</v>
      </c>
      <c r="AS63" s="344"/>
      <c r="AT63" s="343">
        <v>119</v>
      </c>
      <c r="AU63" s="344"/>
      <c r="AV63" s="343">
        <v>113</v>
      </c>
      <c r="AW63" s="344"/>
      <c r="AX63" s="343">
        <v>120</v>
      </c>
      <c r="AY63" s="344"/>
      <c r="AZ63" s="294">
        <v>119</v>
      </c>
      <c r="BA63" s="295"/>
      <c r="BB63" s="294">
        <v>123</v>
      </c>
      <c r="BC63" s="295"/>
      <c r="BD63" s="343">
        <v>127</v>
      </c>
      <c r="BE63" s="344"/>
      <c r="BF63" s="343">
        <v>122</v>
      </c>
      <c r="BG63" s="344"/>
      <c r="BH63" s="343">
        <v>115</v>
      </c>
      <c r="BI63" s="344"/>
      <c r="BJ63" s="294">
        <v>115</v>
      </c>
      <c r="BK63" s="295"/>
      <c r="BL63" s="294">
        <v>123</v>
      </c>
      <c r="BM63" s="295"/>
      <c r="BN63" s="343">
        <v>114</v>
      </c>
      <c r="BO63" s="344"/>
      <c r="BP63" s="294"/>
      <c r="BQ63" s="295"/>
      <c r="BR63" s="294"/>
      <c r="BS63" s="295"/>
      <c r="BT63" s="294"/>
      <c r="BU63" s="295"/>
    </row>
    <row r="64" spans="1:73" s="236" customFormat="1" x14ac:dyDescent="0.2">
      <c r="A64" s="237" t="s">
        <v>218</v>
      </c>
      <c r="B64" s="346">
        <v>138</v>
      </c>
      <c r="C64" s="346"/>
      <c r="D64" s="346">
        <v>209</v>
      </c>
      <c r="E64" s="346"/>
      <c r="F64" s="346">
        <v>209</v>
      </c>
      <c r="G64" s="346"/>
      <c r="H64" s="346">
        <v>179</v>
      </c>
      <c r="I64" s="346"/>
      <c r="J64" s="347">
        <v>224</v>
      </c>
      <c r="K64" s="347"/>
      <c r="L64" s="347">
        <v>224</v>
      </c>
      <c r="M64" s="348"/>
      <c r="N64" s="346">
        <v>283</v>
      </c>
      <c r="O64" s="346"/>
      <c r="P64" s="347">
        <v>283</v>
      </c>
      <c r="Q64" s="348"/>
      <c r="R64" s="347">
        <v>283</v>
      </c>
      <c r="S64" s="348"/>
      <c r="T64" s="347">
        <v>283</v>
      </c>
      <c r="U64" s="348"/>
      <c r="V64" s="346">
        <v>283</v>
      </c>
      <c r="W64" s="346"/>
      <c r="X64" s="347">
        <v>283</v>
      </c>
      <c r="Y64" s="349"/>
      <c r="Z64" s="347">
        <v>283</v>
      </c>
      <c r="AA64" s="348"/>
      <c r="AB64" s="350">
        <v>283</v>
      </c>
      <c r="AC64" s="350"/>
      <c r="AD64" s="343">
        <v>283</v>
      </c>
      <c r="AE64" s="344"/>
      <c r="AF64" s="343">
        <v>283</v>
      </c>
      <c r="AG64" s="344"/>
      <c r="AH64" s="351">
        <v>283</v>
      </c>
      <c r="AI64" s="352"/>
      <c r="AJ64" s="350">
        <v>283</v>
      </c>
      <c r="AK64" s="350"/>
      <c r="AL64" s="343">
        <v>283</v>
      </c>
      <c r="AM64" s="344"/>
      <c r="AN64" s="343">
        <v>283</v>
      </c>
      <c r="AO64" s="344"/>
      <c r="AP64" s="343">
        <v>283</v>
      </c>
      <c r="AQ64" s="344"/>
      <c r="AR64" s="343">
        <v>283</v>
      </c>
      <c r="AS64" s="344"/>
      <c r="AT64" s="343">
        <v>283</v>
      </c>
      <c r="AU64" s="344"/>
      <c r="AV64" s="343">
        <v>283</v>
      </c>
      <c r="AW64" s="344"/>
      <c r="AX64" s="343">
        <v>283</v>
      </c>
      <c r="AY64" s="344"/>
      <c r="AZ64" s="294">
        <v>283</v>
      </c>
      <c r="BA64" s="295"/>
      <c r="BB64" s="294">
        <v>283</v>
      </c>
      <c r="BC64" s="295"/>
      <c r="BD64" s="343">
        <v>283</v>
      </c>
      <c r="BE64" s="344"/>
      <c r="BF64" s="343">
        <v>283</v>
      </c>
      <c r="BG64" s="344"/>
      <c r="BH64" s="343">
        <v>283</v>
      </c>
      <c r="BI64" s="344"/>
      <c r="BJ64" s="294">
        <v>283</v>
      </c>
      <c r="BK64" s="295"/>
      <c r="BL64" s="294">
        <v>283</v>
      </c>
      <c r="BM64" s="295"/>
      <c r="BN64" s="343">
        <v>283</v>
      </c>
      <c r="BO64" s="344"/>
      <c r="BP64" s="294"/>
      <c r="BQ64" s="295"/>
      <c r="BR64" s="294"/>
      <c r="BS64" s="295"/>
      <c r="BT64" s="294"/>
      <c r="BU64" s="295"/>
    </row>
    <row r="65" spans="1:73" s="206" customFormat="1" ht="5.25" customHeight="1" x14ac:dyDescent="0.2">
      <c r="A65" s="217"/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</row>
    <row r="66" spans="1:73" s="206" customFormat="1" x14ac:dyDescent="0.2">
      <c r="A66" s="220" t="s">
        <v>219</v>
      </c>
      <c r="B66" s="221"/>
      <c r="C66" s="221"/>
      <c r="D66" s="221"/>
      <c r="E66" s="221"/>
      <c r="F66" s="221"/>
      <c r="G66" s="221"/>
      <c r="H66" s="221"/>
      <c r="I66" s="221"/>
      <c r="J66" s="222"/>
      <c r="K66" s="222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2"/>
      <c r="W66" s="222"/>
      <c r="X66" s="221"/>
      <c r="Y66" s="221"/>
      <c r="Z66" s="231"/>
      <c r="AA66" s="238"/>
      <c r="AB66" s="231"/>
      <c r="AC66" s="239"/>
      <c r="AD66" s="231"/>
      <c r="AE66" s="238"/>
      <c r="AF66" s="233"/>
      <c r="AG66" s="240"/>
      <c r="AH66" s="231"/>
      <c r="AI66" s="238"/>
      <c r="AJ66" s="233"/>
      <c r="AK66" s="240"/>
      <c r="AL66" s="233"/>
      <c r="AM66" s="240"/>
      <c r="AN66" s="296"/>
      <c r="AO66" s="296"/>
      <c r="AP66" s="233"/>
      <c r="AQ66" s="240"/>
      <c r="AR66" s="231"/>
      <c r="AS66" s="238"/>
      <c r="AT66" s="231"/>
      <c r="AU66" s="238"/>
      <c r="AV66" s="233"/>
      <c r="AW66" s="241"/>
      <c r="AX66" s="233"/>
      <c r="AY66" s="241"/>
      <c r="AZ66" s="233"/>
      <c r="BA66" s="241"/>
      <c r="BB66" s="231"/>
      <c r="BC66" s="239"/>
      <c r="BD66" s="231"/>
      <c r="BE66" s="239"/>
      <c r="BF66" s="231"/>
      <c r="BG66" s="239"/>
      <c r="BH66" s="231"/>
      <c r="BI66" s="239"/>
      <c r="BJ66" s="231"/>
      <c r="BK66" s="239"/>
      <c r="BL66" s="231"/>
      <c r="BM66" s="239"/>
      <c r="BN66" s="231"/>
      <c r="BO66" s="239"/>
      <c r="BP66" s="231"/>
      <c r="BQ66" s="239"/>
      <c r="BR66" s="231"/>
      <c r="BS66" s="239"/>
      <c r="BT66" s="231"/>
      <c r="BU66" s="239"/>
    </row>
    <row r="67" spans="1:73" s="206" customFormat="1" x14ac:dyDescent="0.2">
      <c r="A67" s="212" t="s">
        <v>212</v>
      </c>
      <c r="B67" s="345">
        <f>$B$10</f>
        <v>44562</v>
      </c>
      <c r="C67" s="345"/>
      <c r="D67" s="345" t="e">
        <f ca="1">$D$10</f>
        <v>#NAME?</v>
      </c>
      <c r="E67" s="345"/>
      <c r="F67" s="345" t="e">
        <f ca="1">$F$10</f>
        <v>#NAME?</v>
      </c>
      <c r="G67" s="345"/>
      <c r="H67" s="345" t="e">
        <f ca="1">$H$10</f>
        <v>#NAME?</v>
      </c>
      <c r="I67" s="345"/>
      <c r="J67" s="345" t="e">
        <f ca="1">$J$10</f>
        <v>#NAME?</v>
      </c>
      <c r="K67" s="345"/>
      <c r="L67" s="345" t="e">
        <f ca="1">$L$10</f>
        <v>#NAME?</v>
      </c>
      <c r="M67" s="345"/>
      <c r="N67" s="345" t="e">
        <f ca="1">$N$10</f>
        <v>#NAME?</v>
      </c>
      <c r="O67" s="345"/>
      <c r="P67" s="345" t="e">
        <f ca="1">$P$10</f>
        <v>#NAME?</v>
      </c>
      <c r="Q67" s="345"/>
      <c r="R67" s="345" t="e">
        <f ca="1">$R$10</f>
        <v>#NAME?</v>
      </c>
      <c r="S67" s="345"/>
      <c r="T67" s="345" t="e">
        <f ca="1">$T$10</f>
        <v>#NAME?</v>
      </c>
      <c r="U67" s="345"/>
      <c r="V67" s="345" t="e">
        <f ca="1">$V$10</f>
        <v>#NAME?</v>
      </c>
      <c r="W67" s="345"/>
      <c r="X67" s="345" t="e">
        <f ca="1">X10</f>
        <v>#NAME?</v>
      </c>
      <c r="Y67" s="345"/>
      <c r="Z67" s="293" t="e">
        <f ca="1">Z10</f>
        <v>#NAME?</v>
      </c>
      <c r="AA67" s="293"/>
      <c r="AB67" s="293" t="e">
        <f ca="1">AB10</f>
        <v>#NAME?</v>
      </c>
      <c r="AC67" s="293"/>
      <c r="AD67" s="299" t="e">
        <f ca="1">AD10</f>
        <v>#NAME?</v>
      </c>
      <c r="AE67" s="293"/>
      <c r="AF67" s="293" t="e">
        <f ca="1">AF10</f>
        <v>#NAME?</v>
      </c>
      <c r="AG67" s="293"/>
      <c r="AH67" s="293" t="e">
        <f ca="1">AH10</f>
        <v>#NAME?</v>
      </c>
      <c r="AI67" s="293"/>
      <c r="AJ67" s="293" t="e">
        <f ca="1">AJ10</f>
        <v>#NAME?</v>
      </c>
      <c r="AK67" s="293"/>
      <c r="AL67" s="293" t="e">
        <f ca="1">AL10</f>
        <v>#NAME?</v>
      </c>
      <c r="AM67" s="293"/>
      <c r="AN67" s="300" t="e">
        <f ca="1">AN10</f>
        <v>#NAME?</v>
      </c>
      <c r="AO67" s="300"/>
      <c r="AP67" s="293" t="e">
        <f ca="1">AP10</f>
        <v>#NAME?</v>
      </c>
      <c r="AQ67" s="293"/>
      <c r="AR67" s="293" t="e">
        <f ca="1">AR10</f>
        <v>#NAME?</v>
      </c>
      <c r="AS67" s="293"/>
      <c r="AT67" s="293" t="e">
        <f ca="1">AT10</f>
        <v>#NAME?</v>
      </c>
      <c r="AU67" s="293"/>
      <c r="AV67" s="293" t="e">
        <f ca="1">AV10</f>
        <v>#NAME?</v>
      </c>
      <c r="AW67" s="293"/>
      <c r="AX67" s="293" t="e">
        <f ca="1">AX10</f>
        <v>#NAME?</v>
      </c>
      <c r="AY67" s="293"/>
      <c r="AZ67" s="293" t="e">
        <f ca="1">AZ10</f>
        <v>#NAME?</v>
      </c>
      <c r="BA67" s="293"/>
      <c r="BB67" s="293" t="e">
        <f ca="1">BB10</f>
        <v>#NAME?</v>
      </c>
      <c r="BC67" s="293"/>
      <c r="BD67" s="293" t="e">
        <f ca="1">BD10</f>
        <v>#NAME?</v>
      </c>
      <c r="BE67" s="293"/>
      <c r="BF67" s="293" t="e">
        <f ca="1">BF10</f>
        <v>#NAME?</v>
      </c>
      <c r="BG67" s="293"/>
      <c r="BH67" s="342" t="e">
        <f ca="1">BH10</f>
        <v>#NAME?</v>
      </c>
      <c r="BI67" s="342"/>
      <c r="BJ67" s="293" t="e">
        <f ca="1">BJ10</f>
        <v>#NAME?</v>
      </c>
      <c r="BK67" s="293"/>
      <c r="BL67" s="293" t="e">
        <f ca="1">BL10</f>
        <v>#NAME?</v>
      </c>
      <c r="BM67" s="293"/>
      <c r="BN67" s="293" t="e">
        <f ca="1">BN10</f>
        <v>#NAME?</v>
      </c>
      <c r="BO67" s="293"/>
      <c r="BP67" s="293" t="e">
        <f ca="1">BP10</f>
        <v>#NAME?</v>
      </c>
      <c r="BQ67" s="293"/>
      <c r="BR67" s="293" t="e">
        <f ca="1">BR10</f>
        <v>#NAME?</v>
      </c>
      <c r="BS67" s="293"/>
      <c r="BT67" s="293" t="e">
        <f ca="1">BT10</f>
        <v>#NAME?</v>
      </c>
      <c r="BU67" s="293"/>
    </row>
    <row r="68" spans="1:73" s="236" customFormat="1" x14ac:dyDescent="0.2">
      <c r="A68" s="242" t="s">
        <v>220</v>
      </c>
      <c r="B68" s="340">
        <v>0.63</v>
      </c>
      <c r="C68" s="340"/>
      <c r="D68" s="340">
        <v>0.6</v>
      </c>
      <c r="E68" s="340"/>
      <c r="F68" s="340">
        <v>0.5</v>
      </c>
      <c r="G68" s="340"/>
      <c r="H68" s="340">
        <f>H59/H64</f>
        <v>0.60893854748603349</v>
      </c>
      <c r="I68" s="340"/>
      <c r="J68" s="340">
        <f>J59/J64</f>
        <v>0.4642857142857143</v>
      </c>
      <c r="K68" s="340"/>
      <c r="L68" s="340">
        <f>L59/L64</f>
        <v>0.4732142857142857</v>
      </c>
      <c r="M68" s="340"/>
      <c r="N68" s="340">
        <f>N59/N64</f>
        <v>0.36042402826855124</v>
      </c>
      <c r="O68" s="340"/>
      <c r="P68" s="340">
        <f>P59/P64</f>
        <v>0.34982332155477031</v>
      </c>
      <c r="Q68" s="340"/>
      <c r="R68" s="340">
        <f>R59/R64</f>
        <v>0.34982332155477031</v>
      </c>
      <c r="S68" s="340"/>
      <c r="T68" s="340">
        <f>T59/T64</f>
        <v>0.33568904593639576</v>
      </c>
      <c r="U68" s="340"/>
      <c r="V68" s="340">
        <f>V59/V64</f>
        <v>0.36395759717314485</v>
      </c>
      <c r="W68" s="340"/>
      <c r="X68" s="340">
        <f>X59/X64</f>
        <v>0.36042402826855124</v>
      </c>
      <c r="Y68" s="340"/>
      <c r="Z68" s="336">
        <f>Z59/Z64</f>
        <v>0.33922261484098942</v>
      </c>
      <c r="AA68" s="336"/>
      <c r="AB68" s="336">
        <f>AB59/AB64</f>
        <v>0.35689045936395758</v>
      </c>
      <c r="AC68" s="336"/>
      <c r="AD68" s="339">
        <f>AD59/AD64</f>
        <v>0.37455830388692579</v>
      </c>
      <c r="AE68" s="336"/>
      <c r="AF68" s="336">
        <f>AF59/AF64</f>
        <v>0.38162544169611307</v>
      </c>
      <c r="AG68" s="336"/>
      <c r="AH68" s="336">
        <f>AH59/AH64</f>
        <v>0.39929328621908128</v>
      </c>
      <c r="AI68" s="336"/>
      <c r="AJ68" s="336">
        <f>AJ59/AJ64</f>
        <v>0.40636042402826855</v>
      </c>
      <c r="AK68" s="336"/>
      <c r="AL68" s="336">
        <f>AL59/AL64</f>
        <v>0.40282685512367489</v>
      </c>
      <c r="AM68" s="336"/>
      <c r="AN68" s="336">
        <f>AN59/AN64</f>
        <v>0.41696113074204949</v>
      </c>
      <c r="AO68" s="336"/>
      <c r="AP68" s="336">
        <f>AP59/AP64</f>
        <v>0.40989399293286222</v>
      </c>
      <c r="AQ68" s="336"/>
      <c r="AR68" s="336">
        <f>AR59/AR64</f>
        <v>0.41342756183745583</v>
      </c>
      <c r="AS68" s="336"/>
      <c r="AT68" s="336">
        <f>AT59/AT64</f>
        <v>0.41342756183745583</v>
      </c>
      <c r="AU68" s="336"/>
      <c r="AV68" s="336">
        <f>AV59/AV64</f>
        <v>0.40282685512367489</v>
      </c>
      <c r="AW68" s="336"/>
      <c r="AX68" s="336">
        <f>AX59/AX64</f>
        <v>0.41342756183745583</v>
      </c>
      <c r="AY68" s="336"/>
      <c r="AZ68" s="336">
        <f>AZ59/AZ64</f>
        <v>0.4204946996466431</v>
      </c>
      <c r="BA68" s="336"/>
      <c r="BB68" s="336">
        <f>BB59/BB64</f>
        <v>0.41696113074204949</v>
      </c>
      <c r="BC68" s="336"/>
      <c r="BD68" s="336">
        <f>BD59/BD64</f>
        <v>0.42756183745583037</v>
      </c>
      <c r="BE68" s="336"/>
      <c r="BF68" s="336">
        <f>BF59/BF64</f>
        <v>0.43462897526501765</v>
      </c>
      <c r="BG68" s="337"/>
      <c r="BH68" s="341">
        <f>BH59/BH64</f>
        <v>0.40989399293286222</v>
      </c>
      <c r="BI68" s="341"/>
      <c r="BJ68" s="339">
        <f>BJ59/BJ64</f>
        <v>0.42402826855123676</v>
      </c>
      <c r="BK68" s="336"/>
      <c r="BL68" s="336">
        <f>BL59/BL64</f>
        <v>0.38162544169611307</v>
      </c>
      <c r="BM68" s="336"/>
      <c r="BN68" s="336">
        <f>BN59/BN64</f>
        <v>0.41696113074204949</v>
      </c>
      <c r="BO68" s="336"/>
      <c r="BP68" s="336" t="e">
        <f>BP59/BP64</f>
        <v>#DIV/0!</v>
      </c>
      <c r="BQ68" s="336"/>
      <c r="BR68" s="336" t="e">
        <f>BR59/BR64</f>
        <v>#DIV/0!</v>
      </c>
      <c r="BS68" s="336"/>
      <c r="BT68" s="336" t="e">
        <f>BT59/BT64</f>
        <v>#DIV/0!</v>
      </c>
      <c r="BU68" s="336"/>
    </row>
    <row r="69" spans="1:73" s="236" customFormat="1" x14ac:dyDescent="0.2">
      <c r="A69" s="242" t="s">
        <v>221</v>
      </c>
      <c r="B69" s="340">
        <v>2.1</v>
      </c>
      <c r="C69" s="340"/>
      <c r="D69" s="340">
        <v>1.35</v>
      </c>
      <c r="E69" s="340"/>
      <c r="F69" s="340">
        <v>1.22</v>
      </c>
      <c r="G69" s="340"/>
      <c r="H69" s="340">
        <f>(H59+H60)/H64</f>
        <v>2.5977653631284916</v>
      </c>
      <c r="I69" s="340"/>
      <c r="J69" s="340">
        <f>(J59+J60)/J64</f>
        <v>2.0044642857142856</v>
      </c>
      <c r="K69" s="340"/>
      <c r="L69" s="340">
        <f>(L59+L60)/L64</f>
        <v>2.2008928571428572</v>
      </c>
      <c r="M69" s="340"/>
      <c r="N69" s="340">
        <f>(N59+N60)/N64</f>
        <v>1.7173144876325088</v>
      </c>
      <c r="O69" s="340"/>
      <c r="P69" s="340">
        <f>(P59+P60)/P64</f>
        <v>1.7067137809187278</v>
      </c>
      <c r="Q69" s="340"/>
      <c r="R69" s="340">
        <f>(R59+R60)/R64</f>
        <v>1.7067137809187278</v>
      </c>
      <c r="S69" s="340"/>
      <c r="T69" s="340">
        <f>(T59+T60)/T64</f>
        <v>1.6501766784452296</v>
      </c>
      <c r="U69" s="340"/>
      <c r="V69" s="340">
        <f>(V59+V60)/V64</f>
        <v>1.6819787985865724</v>
      </c>
      <c r="W69" s="340"/>
      <c r="X69" s="340">
        <f>(X59+X60)/X64</f>
        <v>1.6784452296819787</v>
      </c>
      <c r="Y69" s="340"/>
      <c r="Z69" s="336">
        <f>(Z59+Z60)/Z64</f>
        <v>1.7208480565371025</v>
      </c>
      <c r="AA69" s="336"/>
      <c r="AB69" s="336">
        <f>(AB59+AB60)/AB64</f>
        <v>1.7809187279151943</v>
      </c>
      <c r="AC69" s="336"/>
      <c r="AD69" s="339">
        <f>(AD59+AD60)/AD64</f>
        <v>1.5335689045936396</v>
      </c>
      <c r="AE69" s="336"/>
      <c r="AF69" s="336">
        <f>(AF59+AF60)/AF64</f>
        <v>1.5901060070671378</v>
      </c>
      <c r="AG69" s="336"/>
      <c r="AH69" s="336">
        <f>(AH59+AH60)/AH64</f>
        <v>2.010600706713781</v>
      </c>
      <c r="AI69" s="336"/>
      <c r="AJ69" s="336">
        <f>(AJ59+AJ60)/AJ64</f>
        <v>2.1024734982332154</v>
      </c>
      <c r="AK69" s="336"/>
      <c r="AL69" s="336">
        <f>(AL59+AL60)/AL64</f>
        <v>2.0812720848056538</v>
      </c>
      <c r="AM69" s="336"/>
      <c r="AN69" s="336">
        <f>(AN59+AN60)/AN64</f>
        <v>2.1060070671378091</v>
      </c>
      <c r="AO69" s="336"/>
      <c r="AP69" s="336">
        <f>(AP59+AP60)/AP64</f>
        <v>2.1307420494699647</v>
      </c>
      <c r="AQ69" s="336"/>
      <c r="AR69" s="336">
        <f>(AR59+AR60)/AR64</f>
        <v>2.1307420494699647</v>
      </c>
      <c r="AS69" s="336"/>
      <c r="AT69" s="336">
        <f>(AT59+AT60)/AT64</f>
        <v>2.137809187279152</v>
      </c>
      <c r="AU69" s="336"/>
      <c r="AV69" s="336">
        <f>(AV59+AV60)/AV64</f>
        <v>2.0954063604240281</v>
      </c>
      <c r="AW69" s="336"/>
      <c r="AX69" s="336">
        <f>(AX59+AX60)/AX64</f>
        <v>2.1307420494699647</v>
      </c>
      <c r="AY69" s="336"/>
      <c r="AZ69" s="336">
        <f>(AZ59+AZ60)/AZ64</f>
        <v>2.2367491166077738</v>
      </c>
      <c r="BA69" s="336"/>
      <c r="BB69" s="336">
        <f>(BB59+BB60)/BB64</f>
        <v>2.2508833922261484</v>
      </c>
      <c r="BC69" s="336"/>
      <c r="BD69" s="336">
        <f>(BD59+BD60)/BD64</f>
        <v>2.2862190812720846</v>
      </c>
      <c r="BE69" s="336"/>
      <c r="BF69" s="336">
        <f>(BF59+BF60)/BF64</f>
        <v>2.3074204946996466</v>
      </c>
      <c r="BG69" s="337"/>
      <c r="BH69" s="341">
        <f>(BH59+BH60)/BH64</f>
        <v>2.2473498233215548</v>
      </c>
      <c r="BI69" s="341"/>
      <c r="BJ69" s="339">
        <f>(BJ59+BJ60)/BJ64</f>
        <v>2.3074204946996466</v>
      </c>
      <c r="BK69" s="336"/>
      <c r="BL69" s="336">
        <f>(BL59+BL60)/BL64</f>
        <v>1.8339222614840989</v>
      </c>
      <c r="BM69" s="336"/>
      <c r="BN69" s="336">
        <f>(BN59+BN60)/BN64</f>
        <v>2.282685512367491</v>
      </c>
      <c r="BO69" s="336"/>
      <c r="BP69" s="336" t="e">
        <f>(BP59+BP60)/BP64</f>
        <v>#DIV/0!</v>
      </c>
      <c r="BQ69" s="336"/>
      <c r="BR69" s="336" t="e">
        <f>(BR59+BR60)/BR64</f>
        <v>#DIV/0!</v>
      </c>
      <c r="BS69" s="336"/>
      <c r="BT69" s="336" t="e">
        <f>(BT59+BT60)/BT64</f>
        <v>#DIV/0!</v>
      </c>
      <c r="BU69" s="336"/>
    </row>
    <row r="70" spans="1:73" s="236" customFormat="1" x14ac:dyDescent="0.2">
      <c r="A70" s="242" t="s">
        <v>222</v>
      </c>
      <c r="B70" s="340">
        <v>4.87</v>
      </c>
      <c r="C70" s="340"/>
      <c r="D70" s="340">
        <v>3.06</v>
      </c>
      <c r="E70" s="340"/>
      <c r="F70" s="340">
        <v>2.8</v>
      </c>
      <c r="G70" s="340"/>
      <c r="H70" s="340">
        <f>H61/H64</f>
        <v>5.9385474860335199</v>
      </c>
      <c r="I70" s="340"/>
      <c r="J70" s="340">
        <f>J61/J64</f>
        <v>4.75</v>
      </c>
      <c r="K70" s="340"/>
      <c r="L70" s="340">
        <f>L61/L64</f>
        <v>5.34375</v>
      </c>
      <c r="M70" s="340"/>
      <c r="N70" s="340">
        <f>N61/N64</f>
        <v>4.2508833922261484</v>
      </c>
      <c r="O70" s="340"/>
      <c r="P70" s="340">
        <f>P61/P64</f>
        <v>4.2579505300353357</v>
      </c>
      <c r="Q70" s="340"/>
      <c r="R70" s="340">
        <f>R61/R64</f>
        <v>4.5371024734982335</v>
      </c>
      <c r="S70" s="340"/>
      <c r="T70" s="340">
        <f>T61/T64</f>
        <v>4.5053003533568905</v>
      </c>
      <c r="U70" s="340"/>
      <c r="V70" s="340">
        <f>V61/V64</f>
        <v>4.2473498233215548</v>
      </c>
      <c r="W70" s="340"/>
      <c r="X70" s="340">
        <f>X61/X64</f>
        <v>4.2084805653710244</v>
      </c>
      <c r="Y70" s="340"/>
      <c r="Z70" s="336">
        <f>Z61/Z64</f>
        <v>4.3074204946996471</v>
      </c>
      <c r="AA70" s="336"/>
      <c r="AB70" s="336">
        <f>AB61/AB64</f>
        <v>4.2756183745583041</v>
      </c>
      <c r="AC70" s="336"/>
      <c r="AD70" s="339">
        <f>AD61/AD64</f>
        <v>4.2756183745583041</v>
      </c>
      <c r="AE70" s="336"/>
      <c r="AF70" s="336">
        <f>AF61/AF64</f>
        <v>4.2756183745583041</v>
      </c>
      <c r="AG70" s="336"/>
      <c r="AH70" s="336">
        <f>AH61/AH64</f>
        <v>2.4664310954063606</v>
      </c>
      <c r="AI70" s="336"/>
      <c r="AJ70" s="336">
        <f>AJ61/AJ64</f>
        <v>2.4664310954063606</v>
      </c>
      <c r="AK70" s="336"/>
      <c r="AL70" s="336">
        <f>AL61/AL64</f>
        <v>2.4664310954063606</v>
      </c>
      <c r="AM70" s="336"/>
      <c r="AN70" s="336">
        <f>AN61/AN64</f>
        <v>2.4664310954063606</v>
      </c>
      <c r="AO70" s="336"/>
      <c r="AP70" s="336">
        <f>AP61/AP64</f>
        <v>2.5724381625441697</v>
      </c>
      <c r="AQ70" s="336"/>
      <c r="AR70" s="336">
        <f>AR61/AR64</f>
        <v>2.5618374558303887</v>
      </c>
      <c r="AS70" s="336"/>
      <c r="AT70" s="336">
        <f>AT61/AT64</f>
        <v>2.547703180212014</v>
      </c>
      <c r="AU70" s="336"/>
      <c r="AV70" s="336">
        <f>AV61/AV64</f>
        <v>2.5618374558303887</v>
      </c>
      <c r="AW70" s="336"/>
      <c r="AX70" s="336">
        <f>AX61/AX64</f>
        <v>2.6219081272084805</v>
      </c>
      <c r="AY70" s="336"/>
      <c r="AZ70" s="336">
        <f>AZ61/AZ64</f>
        <v>2.6890459363957597</v>
      </c>
      <c r="BA70" s="336"/>
      <c r="BB70" s="336">
        <f>BB61/BB64</f>
        <v>2.7067137809187281</v>
      </c>
      <c r="BC70" s="336"/>
      <c r="BD70" s="336">
        <f>BD61/BD64</f>
        <v>2.7067137809187281</v>
      </c>
      <c r="BE70" s="336"/>
      <c r="BF70" s="336">
        <f>BF61/BF64</f>
        <v>2.7137809187279154</v>
      </c>
      <c r="BG70" s="337"/>
      <c r="BH70" s="338">
        <f>BH61/BH64</f>
        <v>2.6925795053003534</v>
      </c>
      <c r="BI70" s="338"/>
      <c r="BJ70" s="339">
        <f>BJ61/BJ64</f>
        <v>2.7279151943462896</v>
      </c>
      <c r="BK70" s="336"/>
      <c r="BL70" s="336">
        <f>BL61/BL64</f>
        <v>2.7667844522968199</v>
      </c>
      <c r="BM70" s="336"/>
      <c r="BN70" s="336">
        <f>BN61/BN64</f>
        <v>2.7243816254416959</v>
      </c>
      <c r="BO70" s="336"/>
      <c r="BP70" s="336" t="e">
        <f>BP61/BP64</f>
        <v>#DIV/0!</v>
      </c>
      <c r="BQ70" s="336"/>
      <c r="BR70" s="336" t="e">
        <f>BR61/BR64</f>
        <v>#DIV/0!</v>
      </c>
      <c r="BS70" s="336"/>
      <c r="BT70" s="336" t="e">
        <f>BT61/BT64</f>
        <v>#DIV/0!</v>
      </c>
      <c r="BU70" s="336"/>
    </row>
    <row r="71" spans="1:73" s="214" customFormat="1" x14ac:dyDescent="0.2">
      <c r="A71" s="243" t="s">
        <v>223</v>
      </c>
      <c r="B71" s="323">
        <v>0.1598</v>
      </c>
      <c r="C71" s="323"/>
      <c r="D71" s="323">
        <v>0.16009999999999999</v>
      </c>
      <c r="E71" s="323"/>
      <c r="F71" s="323">
        <v>3.4200000000000001E-2</v>
      </c>
      <c r="G71" s="323"/>
      <c r="H71" s="323">
        <v>3.6499999999999998E-2</v>
      </c>
      <c r="I71" s="323"/>
      <c r="J71" s="323">
        <v>1.95E-2</v>
      </c>
      <c r="K71" s="323"/>
      <c r="L71" s="323">
        <v>7.8E-2</v>
      </c>
      <c r="M71" s="323"/>
      <c r="N71" s="323">
        <v>2.5100000000000001E-2</v>
      </c>
      <c r="O71" s="323"/>
      <c r="P71" s="323">
        <v>2.3400000000000001E-2</v>
      </c>
      <c r="Q71" s="323"/>
      <c r="R71" s="323">
        <v>8.6E-3</v>
      </c>
      <c r="S71" s="323"/>
      <c r="T71" s="323">
        <v>2.76E-2</v>
      </c>
      <c r="U71" s="323"/>
      <c r="V71" s="323">
        <v>1.4999999999999999E-2</v>
      </c>
      <c r="W71" s="323"/>
      <c r="X71" s="323">
        <v>2.1999999999999999E-2</v>
      </c>
      <c r="Y71" s="323"/>
      <c r="Z71" s="331">
        <v>3.5000000000000003E-2</v>
      </c>
      <c r="AA71" s="331"/>
      <c r="AB71" s="331">
        <v>4.3999999999999997E-2</v>
      </c>
      <c r="AC71" s="331"/>
      <c r="AD71" s="334">
        <v>4.9000000000000002E-2</v>
      </c>
      <c r="AE71" s="331"/>
      <c r="AF71" s="331">
        <v>4.2099999999999999E-2</v>
      </c>
      <c r="AG71" s="331"/>
      <c r="AH71" s="331">
        <v>3.9399999999999998E-2</v>
      </c>
      <c r="AI71" s="331"/>
      <c r="AJ71" s="331">
        <v>3.2000000000000001E-2</v>
      </c>
      <c r="AK71" s="331"/>
      <c r="AL71" s="331">
        <v>2.64E-2</v>
      </c>
      <c r="AM71" s="331"/>
      <c r="AN71" s="331">
        <v>2.58E-2</v>
      </c>
      <c r="AO71" s="331"/>
      <c r="AP71" s="331">
        <v>1.9900000000000001E-2</v>
      </c>
      <c r="AQ71" s="331"/>
      <c r="AR71" s="331">
        <v>2.5000000000000001E-2</v>
      </c>
      <c r="AS71" s="331"/>
      <c r="AT71" s="331">
        <v>2.64E-2</v>
      </c>
      <c r="AU71" s="331"/>
      <c r="AV71" s="331">
        <v>2.3400000000000001E-2</v>
      </c>
      <c r="AW71" s="331"/>
      <c r="AX71" s="331">
        <v>4.3799999999999999E-2</v>
      </c>
      <c r="AY71" s="331"/>
      <c r="AZ71" s="331">
        <v>4.3999999999999997E-2</v>
      </c>
      <c r="BA71" s="331"/>
      <c r="BB71" s="331">
        <v>2.6100000000000002E-2</v>
      </c>
      <c r="BC71" s="331"/>
      <c r="BD71" s="331">
        <v>2.2800000000000001E-2</v>
      </c>
      <c r="BE71" s="331"/>
      <c r="BF71" s="331">
        <v>3.1899999999999998E-2</v>
      </c>
      <c r="BG71" s="332"/>
      <c r="BH71" s="333">
        <v>1.9E-2</v>
      </c>
      <c r="BI71" s="333"/>
      <c r="BJ71" s="334">
        <v>2.9100000000000001E-2</v>
      </c>
      <c r="BK71" s="331"/>
      <c r="BL71" s="331">
        <v>2.23E-2</v>
      </c>
      <c r="BM71" s="331"/>
      <c r="BN71" s="331">
        <v>2.1000000000000001E-2</v>
      </c>
      <c r="BO71" s="331"/>
      <c r="BP71" s="331"/>
      <c r="BQ71" s="331"/>
      <c r="BR71" s="331"/>
      <c r="BS71" s="331"/>
      <c r="BT71" s="331"/>
      <c r="BU71" s="331"/>
    </row>
    <row r="72" spans="1:73" s="214" customFormat="1" x14ac:dyDescent="0.2">
      <c r="A72" s="244" t="s">
        <v>224</v>
      </c>
      <c r="B72" s="335">
        <v>0.69420000000000004</v>
      </c>
      <c r="C72" s="335"/>
      <c r="D72" s="335">
        <v>0.69420000000000004</v>
      </c>
      <c r="E72" s="335"/>
      <c r="F72" s="335">
        <v>0.67659999999999998</v>
      </c>
      <c r="G72" s="335"/>
      <c r="H72" s="335">
        <f>H63/H62</f>
        <v>0.83098591549295775</v>
      </c>
      <c r="I72" s="335"/>
      <c r="J72" s="335">
        <f>J63/J62</f>
        <v>0.96296296296296291</v>
      </c>
      <c r="K72" s="335"/>
      <c r="L72" s="335">
        <f>L63/L62</f>
        <v>0.61333333333333329</v>
      </c>
      <c r="M72" s="335"/>
      <c r="N72" s="335">
        <f>N63/N62</f>
        <v>0.43930635838150289</v>
      </c>
      <c r="O72" s="335"/>
      <c r="P72" s="335">
        <f>P63/P62</f>
        <v>0.56081081081081086</v>
      </c>
      <c r="Q72" s="335"/>
      <c r="R72" s="335">
        <f>R63/R62</f>
        <v>0.73809523809523814</v>
      </c>
      <c r="S72" s="335"/>
      <c r="T72" s="335">
        <f>T63/T62</f>
        <v>0.62857142857142856</v>
      </c>
      <c r="U72" s="335"/>
      <c r="V72" s="335">
        <f>V63/V62</f>
        <v>0.66355140186915884</v>
      </c>
      <c r="W72" s="335"/>
      <c r="X72" s="335">
        <f>X63/X62</f>
        <v>0.68932038834951459</v>
      </c>
      <c r="Y72" s="335"/>
      <c r="Z72" s="331">
        <f>Z63/Z62</f>
        <v>0.61184210526315785</v>
      </c>
      <c r="AA72" s="331"/>
      <c r="AB72" s="331">
        <f>AB63/AB62</f>
        <v>0.58389261744966447</v>
      </c>
      <c r="AC72" s="331"/>
      <c r="AD72" s="334">
        <f>AD63/AD62</f>
        <v>0.72262773722627738</v>
      </c>
      <c r="AE72" s="331"/>
      <c r="AF72" s="331">
        <f>AF63/AF62</f>
        <v>0.71969696969696972</v>
      </c>
      <c r="AG72" s="331"/>
      <c r="AH72" s="331">
        <f>AH63/AH62</f>
        <v>0.70270270270270274</v>
      </c>
      <c r="AI72" s="331"/>
      <c r="AJ72" s="331">
        <f>AJ63/AJ62</f>
        <v>0.7</v>
      </c>
      <c r="AK72" s="331"/>
      <c r="AL72" s="331">
        <f>AL63/AL62</f>
        <v>0.71052631578947367</v>
      </c>
      <c r="AM72" s="331"/>
      <c r="AN72" s="331">
        <f>AN63/AN62</f>
        <v>0.76190476190476186</v>
      </c>
      <c r="AO72" s="331"/>
      <c r="AP72" s="331">
        <f>AP63/AP62</f>
        <v>0.73076923076923073</v>
      </c>
      <c r="AQ72" s="331"/>
      <c r="AR72" s="331">
        <f>AR63/AR62</f>
        <v>0.74390243902439024</v>
      </c>
      <c r="AS72" s="331"/>
      <c r="AT72" s="331">
        <f>AT63/AT62</f>
        <v>0.73913043478260865</v>
      </c>
      <c r="AU72" s="331"/>
      <c r="AV72" s="331">
        <f>AV63/AV62</f>
        <v>0.71518987341772156</v>
      </c>
      <c r="AW72" s="331"/>
      <c r="AX72" s="331">
        <f>AX63/AX62</f>
        <v>0.70175438596491224</v>
      </c>
      <c r="AY72" s="331"/>
      <c r="AZ72" s="331">
        <f>AZ63/AZ62</f>
        <v>0.70833333333333337</v>
      </c>
      <c r="BA72" s="331"/>
      <c r="BB72" s="331">
        <f>BB63/BB62</f>
        <v>0.71098265895953761</v>
      </c>
      <c r="BC72" s="331"/>
      <c r="BD72" s="331">
        <f>BD63/BD62</f>
        <v>0.69021739130434778</v>
      </c>
      <c r="BE72" s="331"/>
      <c r="BF72" s="331">
        <f>BF63/BF62</f>
        <v>0.67032967032967028</v>
      </c>
      <c r="BG72" s="332"/>
      <c r="BH72" s="333">
        <f>BH63/BH62</f>
        <v>0.65714285714285714</v>
      </c>
      <c r="BI72" s="333"/>
      <c r="BJ72" s="334">
        <f>BJ63/BJ62</f>
        <v>0.66473988439306353</v>
      </c>
      <c r="BK72" s="331"/>
      <c r="BL72" s="331">
        <f>BL63/BL62</f>
        <v>0.70285714285714285</v>
      </c>
      <c r="BM72" s="331"/>
      <c r="BN72" s="331">
        <f>BN63/BN62</f>
        <v>0.69090909090909092</v>
      </c>
      <c r="BO72" s="331"/>
      <c r="BP72" s="331" t="e">
        <f>BP63/BP62</f>
        <v>#DIV/0!</v>
      </c>
      <c r="BQ72" s="331"/>
      <c r="BR72" s="331" t="e">
        <f>BR63/BR62</f>
        <v>#DIV/0!</v>
      </c>
      <c r="BS72" s="331"/>
      <c r="BT72" s="331" t="e">
        <f>BT63/BT62</f>
        <v>#DIV/0!</v>
      </c>
      <c r="BU72" s="331"/>
    </row>
    <row r="73" spans="1:73" s="206" customFormat="1" ht="5.25" customHeight="1" x14ac:dyDescent="0.2">
      <c r="A73" s="217"/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</row>
    <row r="74" spans="1:73" s="206" customFormat="1" x14ac:dyDescent="0.2">
      <c r="A74" s="245" t="s">
        <v>225</v>
      </c>
      <c r="B74" s="240"/>
      <c r="C74" s="240"/>
      <c r="D74" s="240"/>
      <c r="E74" s="240"/>
      <c r="F74" s="240"/>
      <c r="G74" s="240"/>
      <c r="H74" s="240"/>
      <c r="I74" s="240"/>
      <c r="J74" s="238"/>
      <c r="K74" s="238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38"/>
      <c r="W74" s="238"/>
      <c r="X74" s="240"/>
      <c r="Y74" s="240"/>
      <c r="Z74" s="238"/>
      <c r="AA74" s="238"/>
      <c r="AB74" s="238"/>
      <c r="AC74" s="239"/>
      <c r="AD74" s="238"/>
      <c r="AE74" s="238"/>
      <c r="AF74" s="240"/>
      <c r="AG74" s="240"/>
      <c r="AH74" s="238"/>
      <c r="AI74" s="238"/>
      <c r="AJ74" s="240"/>
      <c r="AK74" s="240"/>
      <c r="AL74" s="240"/>
      <c r="AM74" s="240"/>
      <c r="AN74" s="326"/>
      <c r="AO74" s="327"/>
      <c r="AP74" s="240"/>
      <c r="AQ74" s="240"/>
      <c r="AR74" s="238"/>
      <c r="AS74" s="238"/>
      <c r="AT74" s="238"/>
      <c r="AU74" s="238"/>
      <c r="AV74" s="240"/>
      <c r="AW74" s="241"/>
      <c r="AX74" s="240"/>
      <c r="AY74" s="241"/>
      <c r="AZ74" s="240"/>
      <c r="BA74" s="241"/>
      <c r="BB74" s="238"/>
      <c r="BC74" s="239"/>
      <c r="BD74" s="238"/>
      <c r="BE74" s="239"/>
      <c r="BF74" s="238"/>
      <c r="BG74" s="239"/>
      <c r="BH74" s="238"/>
      <c r="BI74" s="239"/>
      <c r="BJ74" s="238"/>
      <c r="BK74" s="239"/>
      <c r="BL74" s="238"/>
      <c r="BM74" s="239"/>
      <c r="BN74" s="238"/>
      <c r="BO74" s="239"/>
      <c r="BP74" s="238"/>
      <c r="BQ74" s="239"/>
      <c r="BR74" s="238"/>
      <c r="BS74" s="239"/>
      <c r="BT74" s="238"/>
      <c r="BU74" s="239"/>
    </row>
    <row r="75" spans="1:73" s="206" customFormat="1" x14ac:dyDescent="0.2">
      <c r="A75" s="246" t="s">
        <v>138</v>
      </c>
      <c r="B75" s="328">
        <f>$B$10</f>
        <v>44562</v>
      </c>
      <c r="C75" s="328"/>
      <c r="D75" s="328" t="e">
        <f ca="1">$D$10</f>
        <v>#NAME?</v>
      </c>
      <c r="E75" s="328"/>
      <c r="F75" s="328" t="e">
        <f ca="1">$F$10</f>
        <v>#NAME?</v>
      </c>
      <c r="G75" s="328"/>
      <c r="H75" s="328" t="e">
        <f ca="1">$H$10</f>
        <v>#NAME?</v>
      </c>
      <c r="I75" s="328"/>
      <c r="J75" s="328" t="e">
        <f ca="1">$J$10</f>
        <v>#NAME?</v>
      </c>
      <c r="K75" s="328"/>
      <c r="L75" s="328" t="e">
        <f ca="1">$L$10</f>
        <v>#NAME?</v>
      </c>
      <c r="M75" s="328"/>
      <c r="N75" s="328" t="e">
        <f ca="1">$N$10</f>
        <v>#NAME?</v>
      </c>
      <c r="O75" s="328"/>
      <c r="P75" s="328" t="e">
        <f ca="1">$P$10</f>
        <v>#NAME?</v>
      </c>
      <c r="Q75" s="328"/>
      <c r="R75" s="328" t="e">
        <f ca="1">$R$10</f>
        <v>#NAME?</v>
      </c>
      <c r="S75" s="328"/>
      <c r="T75" s="328" t="e">
        <f ca="1">$T$10</f>
        <v>#NAME?</v>
      </c>
      <c r="U75" s="328"/>
      <c r="V75" s="328" t="e">
        <f ca="1">$V$10</f>
        <v>#NAME?</v>
      </c>
      <c r="W75" s="328"/>
      <c r="X75" s="328" t="e">
        <f ca="1">X10</f>
        <v>#NAME?</v>
      </c>
      <c r="Y75" s="328"/>
      <c r="Z75" s="300" t="e">
        <f ca="1">Z10</f>
        <v>#NAME?</v>
      </c>
      <c r="AA75" s="300"/>
      <c r="AB75" s="300" t="e">
        <f ca="1">AB10</f>
        <v>#NAME?</v>
      </c>
      <c r="AC75" s="300"/>
      <c r="AD75" s="325" t="e">
        <f ca="1">AD10</f>
        <v>#NAME?</v>
      </c>
      <c r="AE75" s="300"/>
      <c r="AF75" s="300" t="e">
        <f ca="1">AF10</f>
        <v>#NAME?</v>
      </c>
      <c r="AG75" s="300"/>
      <c r="AH75" s="300" t="e">
        <f ca="1">AH10</f>
        <v>#NAME?</v>
      </c>
      <c r="AI75" s="300"/>
      <c r="AJ75" s="300" t="e">
        <f ca="1">AJ10</f>
        <v>#NAME?</v>
      </c>
      <c r="AK75" s="300"/>
      <c r="AL75" s="300" t="e">
        <f ca="1">AL10</f>
        <v>#NAME?</v>
      </c>
      <c r="AM75" s="329"/>
      <c r="AN75" s="330" t="e">
        <f ca="1">AN10</f>
        <v>#NAME?</v>
      </c>
      <c r="AO75" s="330"/>
      <c r="AP75" s="325" t="e">
        <f ca="1">AP10</f>
        <v>#NAME?</v>
      </c>
      <c r="AQ75" s="300"/>
      <c r="AR75" s="300" t="e">
        <f ca="1">AR10</f>
        <v>#NAME?</v>
      </c>
      <c r="AS75" s="300"/>
      <c r="AT75" s="300" t="e">
        <f ca="1">AT10</f>
        <v>#NAME?</v>
      </c>
      <c r="AU75" s="300"/>
      <c r="AV75" s="300" t="e">
        <f ca="1">AV10</f>
        <v>#NAME?</v>
      </c>
      <c r="AW75" s="300"/>
      <c r="AX75" s="300" t="e">
        <f ca="1">AX10</f>
        <v>#NAME?</v>
      </c>
      <c r="AY75" s="300"/>
      <c r="AZ75" s="300" t="e">
        <f ca="1">AZ10</f>
        <v>#NAME?</v>
      </c>
      <c r="BA75" s="300"/>
      <c r="BB75" s="300" t="e">
        <f ca="1">BB10</f>
        <v>#NAME?</v>
      </c>
      <c r="BC75" s="300"/>
      <c r="BD75" s="300" t="e">
        <f ca="1">BD10</f>
        <v>#NAME?</v>
      </c>
      <c r="BE75" s="300"/>
      <c r="BF75" s="300" t="e">
        <f ca="1">BF10</f>
        <v>#NAME?</v>
      </c>
      <c r="BG75" s="300"/>
      <c r="BH75" s="300" t="e">
        <f ca="1">BH10</f>
        <v>#NAME?</v>
      </c>
      <c r="BI75" s="300"/>
      <c r="BJ75" s="300" t="e">
        <f ca="1">BJ10</f>
        <v>#NAME?</v>
      </c>
      <c r="BK75" s="300"/>
      <c r="BL75" s="300" t="e">
        <f ca="1">BL10</f>
        <v>#NAME?</v>
      </c>
      <c r="BM75" s="300"/>
      <c r="BN75" s="300" t="e">
        <f ca="1">BN10</f>
        <v>#NAME?</v>
      </c>
      <c r="BO75" s="300"/>
      <c r="BP75" s="300" t="e">
        <f ca="1">BP10</f>
        <v>#NAME?</v>
      </c>
      <c r="BQ75" s="300"/>
      <c r="BR75" s="300" t="e">
        <f ca="1">BR10</f>
        <v>#NAME?</v>
      </c>
      <c r="BS75" s="300"/>
      <c r="BT75" s="300" t="e">
        <f ca="1">BT10</f>
        <v>#NAME?</v>
      </c>
      <c r="BU75" s="300"/>
    </row>
    <row r="76" spans="1:73" s="214" customFormat="1" x14ac:dyDescent="0.2">
      <c r="A76" s="213" t="s">
        <v>226</v>
      </c>
      <c r="B76" s="323">
        <f>((B77+B78)-(B80+B82))/(B77+B78)</f>
        <v>0.33497757847533632</v>
      </c>
      <c r="C76" s="323"/>
      <c r="D76" s="323">
        <f>((D77+D78)-(D80+D82))/(D77+D78)</f>
        <v>0.15443548387096775</v>
      </c>
      <c r="E76" s="323"/>
      <c r="F76" s="323">
        <f>((F77+F78)-(F80+F82))/(F77+F78)</f>
        <v>2.2407628128724672E-2</v>
      </c>
      <c r="G76" s="323"/>
      <c r="H76" s="320">
        <f>((H77+H78)-(H80+H82))/(H77+H78)</f>
        <v>0.11575342465753424</v>
      </c>
      <c r="I76" s="320"/>
      <c r="J76" s="320">
        <f>((J77+J78)-(J80+J82))/(J77+J78)</f>
        <v>9.9893162393162399E-2</v>
      </c>
      <c r="K76" s="320"/>
      <c r="L76" s="320">
        <f>((L77+L78)-(L80+L82))/(L77+L78)</f>
        <v>4.2759407069555305E-2</v>
      </c>
      <c r="M76" s="320"/>
      <c r="N76" s="320">
        <f>((N77+N78)-(N80+N82))/(N77+N78)</f>
        <v>9.7383720930232565E-2</v>
      </c>
      <c r="O76" s="320"/>
      <c r="P76" s="320">
        <f>((P77+P78)-(P80+P82))/(P77+P78)</f>
        <v>0.14702599266464678</v>
      </c>
      <c r="Q76" s="320"/>
      <c r="R76" s="320">
        <f>((R77+R78)-(R80+R82))/(R77+R78)</f>
        <v>0.15926686680360247</v>
      </c>
      <c r="S76" s="320"/>
      <c r="T76" s="320">
        <f>((T77+T78)-(T80+T82))/(T77+T78)</f>
        <v>4.9615975422427037E-2</v>
      </c>
      <c r="U76" s="320"/>
      <c r="V76" s="320">
        <f>((V77+V78)-(V80+V82))/(V77+V78)</f>
        <v>2.8887000849617671E-2</v>
      </c>
      <c r="W76" s="320"/>
      <c r="X76" s="320">
        <f>((X77+X78)-(X80+X82))/(X77+X78)</f>
        <v>2.6637627743340594E-2</v>
      </c>
      <c r="Y76" s="320"/>
      <c r="Z76" s="309">
        <f>((Z77+Z78)-(Z80+Z82))/(Z77+Z78)</f>
        <v>5.9602649006622521E-3</v>
      </c>
      <c r="AA76" s="309"/>
      <c r="AB76" s="309">
        <f>((AB77+AB78)-(AB80+AB82))/(AB77+AB78)</f>
        <v>9.5155709342560554E-3</v>
      </c>
      <c r="AC76" s="309"/>
      <c r="AD76" s="321">
        <f>((AD77+AD78)-(AD80+AD82))/(AD77+AD78)</f>
        <v>0.10163847076062342</v>
      </c>
      <c r="AE76" s="309"/>
      <c r="AF76" s="309">
        <f>((AF77+AF78)-(AF80+AF82))/(AF77+AF78)</f>
        <v>0.13815214223258526</v>
      </c>
      <c r="AG76" s="309"/>
      <c r="AH76" s="309">
        <f>((AH77+AH78)-(AH80+AH82))/(AH77+AH78)</f>
        <v>8.8985349972870317E-2</v>
      </c>
      <c r="AI76" s="309"/>
      <c r="AJ76" s="309">
        <f>((AJ77+AJ78)-(AJ80+AJ82))/(AJ77+AJ78)</f>
        <v>0.14168483138863958</v>
      </c>
      <c r="AK76" s="309"/>
      <c r="AL76" s="309">
        <f>((AL77+AL78)-(AL80+AL82))/(AL77+AL78)</f>
        <v>0.15517900369473819</v>
      </c>
      <c r="AM76" s="309"/>
      <c r="AN76" s="324">
        <f>((AN77+AN78)-(AN80+AN82))/(AN77+AN78)</f>
        <v>4.8513878653893394E-2</v>
      </c>
      <c r="AO76" s="324"/>
      <c r="AP76" s="309">
        <f>((AP77+AP78)-(AP80+AP82))/(AP77+AP78)</f>
        <v>8.2264665757162347E-2</v>
      </c>
      <c r="AQ76" s="309"/>
      <c r="AR76" s="309">
        <f>((AR77+AR78)-(AR80+AR82))/(AR77+AR78)</f>
        <v>2.0215483727646338E-2</v>
      </c>
      <c r="AS76" s="309"/>
      <c r="AT76" s="309">
        <f>((AT77+AT78)-(AT80+AT82))/(AT77+AT78)</f>
        <v>0.14648655347626718</v>
      </c>
      <c r="AU76" s="309"/>
      <c r="AV76" s="309">
        <f>((AV77+AV78)-(AV80+AV82))/(AV77+AV78)</f>
        <v>5.4517334708080942E-2</v>
      </c>
      <c r="AW76" s="309"/>
      <c r="AX76" s="309">
        <f>((AX77+AX78)-(AX80+AX82))/(AX77+AX78)</f>
        <v>6.9138906348208675E-3</v>
      </c>
      <c r="AY76" s="309"/>
      <c r="AZ76" s="309">
        <f>((AZ77+AZ78)-(AZ80+AZ82))/(AZ77+AZ78)</f>
        <v>9.9009900990099011E-3</v>
      </c>
      <c r="BA76" s="309"/>
      <c r="BB76" s="309">
        <f>((BB77+BB78)-(BB80+BB82))/(BB77+BB78)</f>
        <v>3.8739669421487604E-3</v>
      </c>
      <c r="BC76" s="309"/>
      <c r="BD76" s="309">
        <f>((BD77+BD78)-(BD80+BD82))/(BD77+BD78)</f>
        <v>4.5569620253164559E-3</v>
      </c>
      <c r="BE76" s="309"/>
      <c r="BF76" s="309">
        <f>((BF77+BF78)-(BF80+BF82))/(BF77+BF78)</f>
        <v>7.5471698113207548E-3</v>
      </c>
      <c r="BG76" s="309"/>
      <c r="BH76" s="309">
        <f>((BH77+BH78)-(BH80+BH82))/(BH77+BH78)</f>
        <v>3.1576130586031578E-2</v>
      </c>
      <c r="BI76" s="309"/>
      <c r="BJ76" s="309">
        <f>((BJ77+BJ78)-(BJ80+BJ82))/(BJ77+BJ78)</f>
        <v>3.7674243375612204E-2</v>
      </c>
      <c r="BK76" s="309"/>
      <c r="BL76" s="309">
        <f>((BL77+BL78)-(BL80+BL82))/(BL77+BL78)</f>
        <v>2.9726077877410637E-2</v>
      </c>
      <c r="BM76" s="309"/>
      <c r="BN76" s="309">
        <f>((BN77+BN78)-(BN80+BN82))/(BN77+BN78)</f>
        <v>4.3035107587768968E-2</v>
      </c>
      <c r="BO76" s="309"/>
      <c r="BP76" s="309" t="e">
        <f>((BP77+BP78)-(BP80+BP82))/(BP77+BP78)</f>
        <v>#DIV/0!</v>
      </c>
      <c r="BQ76" s="309"/>
      <c r="BR76" s="309" t="e">
        <f>((BR77+BR78)-(BR80+BR82))/(BR77+BR78)</f>
        <v>#DIV/0!</v>
      </c>
      <c r="BS76" s="309"/>
      <c r="BT76" s="309" t="e">
        <f>((BT77+BT78)-(BT80+BT82))/(BT77+BT78)</f>
        <v>#DIV/0!</v>
      </c>
      <c r="BU76" s="309"/>
    </row>
    <row r="77" spans="1:73" s="229" customFormat="1" ht="12.75" customHeight="1" x14ac:dyDescent="0.2">
      <c r="A77" s="225" t="s">
        <v>227</v>
      </c>
      <c r="B77" s="307">
        <v>2460</v>
      </c>
      <c r="C77" s="307"/>
      <c r="D77" s="307">
        <v>2960</v>
      </c>
      <c r="E77" s="307"/>
      <c r="F77" s="307">
        <v>2195</v>
      </c>
      <c r="G77" s="307"/>
      <c r="H77" s="307">
        <v>2280</v>
      </c>
      <c r="I77" s="307"/>
      <c r="J77" s="307">
        <v>2620</v>
      </c>
      <c r="K77" s="307"/>
      <c r="L77" s="307">
        <v>2395</v>
      </c>
      <c r="M77" s="307"/>
      <c r="N77" s="307">
        <v>2832</v>
      </c>
      <c r="O77" s="307"/>
      <c r="P77" s="307">
        <v>3541</v>
      </c>
      <c r="Q77" s="307"/>
      <c r="R77" s="307">
        <v>3409</v>
      </c>
      <c r="S77" s="307"/>
      <c r="T77" s="307">
        <v>3240</v>
      </c>
      <c r="U77" s="307"/>
      <c r="V77" s="307">
        <v>2965</v>
      </c>
      <c r="W77" s="307"/>
      <c r="X77" s="294">
        <v>3049</v>
      </c>
      <c r="Y77" s="308"/>
      <c r="Z77" s="294">
        <v>3140</v>
      </c>
      <c r="AA77" s="295"/>
      <c r="AB77" s="306">
        <v>2880</v>
      </c>
      <c r="AC77" s="306"/>
      <c r="AD77" s="294">
        <v>3307</v>
      </c>
      <c r="AE77" s="295"/>
      <c r="AF77" s="294">
        <v>2662</v>
      </c>
      <c r="AG77" s="295"/>
      <c r="AH77" s="294">
        <v>3172</v>
      </c>
      <c r="AI77" s="295"/>
      <c r="AJ77" s="306">
        <v>3599</v>
      </c>
      <c r="AK77" s="306"/>
      <c r="AL77" s="294">
        <v>3649</v>
      </c>
      <c r="AM77" s="295"/>
      <c r="AN77" s="294">
        <v>3942</v>
      </c>
      <c r="AO77" s="295"/>
      <c r="AP77" s="294">
        <v>3130</v>
      </c>
      <c r="AQ77" s="295"/>
      <c r="AR77" s="294">
        <v>4003</v>
      </c>
      <c r="AS77" s="295"/>
      <c r="AT77" s="294">
        <v>3869</v>
      </c>
      <c r="AU77" s="295"/>
      <c r="AV77" s="294">
        <v>3559</v>
      </c>
      <c r="AW77" s="295"/>
      <c r="AX77" s="294">
        <v>3755</v>
      </c>
      <c r="AY77" s="295"/>
      <c r="AZ77" s="294">
        <v>3577</v>
      </c>
      <c r="BA77" s="295"/>
      <c r="BB77" s="294">
        <v>3544</v>
      </c>
      <c r="BC77" s="295"/>
      <c r="BD77" s="294">
        <v>3700</v>
      </c>
      <c r="BE77" s="295"/>
      <c r="BF77" s="294">
        <v>3750</v>
      </c>
      <c r="BG77" s="295"/>
      <c r="BH77" s="294">
        <v>3474</v>
      </c>
      <c r="BI77" s="295"/>
      <c r="BJ77" s="294">
        <v>3963</v>
      </c>
      <c r="BK77" s="295"/>
      <c r="BL77" s="294">
        <v>3941</v>
      </c>
      <c r="BM77" s="295"/>
      <c r="BN77" s="294">
        <v>3747</v>
      </c>
      <c r="BO77" s="295"/>
      <c r="BP77" s="294"/>
      <c r="BQ77" s="295"/>
      <c r="BR77" s="294"/>
      <c r="BS77" s="295"/>
      <c r="BT77" s="294"/>
      <c r="BU77" s="295"/>
    </row>
    <row r="78" spans="1:73" s="229" customFormat="1" x14ac:dyDescent="0.2">
      <c r="A78" s="225" t="s">
        <v>228</v>
      </c>
      <c r="B78" s="307">
        <v>2000</v>
      </c>
      <c r="C78" s="307"/>
      <c r="D78" s="307">
        <v>2000</v>
      </c>
      <c r="E78" s="307"/>
      <c r="F78" s="307">
        <v>2000</v>
      </c>
      <c r="G78" s="307"/>
      <c r="H78" s="307">
        <v>2100</v>
      </c>
      <c r="I78" s="307"/>
      <c r="J78" s="307">
        <v>2996</v>
      </c>
      <c r="K78" s="307"/>
      <c r="L78" s="307">
        <v>2867</v>
      </c>
      <c r="M78" s="307"/>
      <c r="N78" s="307">
        <v>2672</v>
      </c>
      <c r="O78" s="307"/>
      <c r="P78" s="307">
        <v>2730</v>
      </c>
      <c r="Q78" s="307"/>
      <c r="R78" s="307">
        <v>2920</v>
      </c>
      <c r="S78" s="307"/>
      <c r="T78" s="307">
        <v>3270</v>
      </c>
      <c r="U78" s="307"/>
      <c r="V78" s="307">
        <v>2920</v>
      </c>
      <c r="W78" s="307"/>
      <c r="X78" s="294">
        <v>2920</v>
      </c>
      <c r="Y78" s="308"/>
      <c r="Z78" s="294">
        <v>2900</v>
      </c>
      <c r="AA78" s="295"/>
      <c r="AB78" s="306">
        <v>2900</v>
      </c>
      <c r="AC78" s="306"/>
      <c r="AD78" s="294">
        <v>4200</v>
      </c>
      <c r="AE78" s="295"/>
      <c r="AF78" s="294">
        <v>4200</v>
      </c>
      <c r="AG78" s="295"/>
      <c r="AH78" s="294">
        <v>4200</v>
      </c>
      <c r="AI78" s="295"/>
      <c r="AJ78" s="306">
        <v>4200</v>
      </c>
      <c r="AK78" s="306"/>
      <c r="AL78" s="294">
        <v>4200</v>
      </c>
      <c r="AM78" s="295"/>
      <c r="AN78" s="294">
        <v>4200</v>
      </c>
      <c r="AO78" s="295"/>
      <c r="AP78" s="294">
        <v>4200</v>
      </c>
      <c r="AQ78" s="295"/>
      <c r="AR78" s="294">
        <v>5000</v>
      </c>
      <c r="AS78" s="295"/>
      <c r="AT78" s="294">
        <v>4200</v>
      </c>
      <c r="AU78" s="295"/>
      <c r="AV78" s="294">
        <v>4200</v>
      </c>
      <c r="AW78" s="295"/>
      <c r="AX78" s="294">
        <v>4200</v>
      </c>
      <c r="AY78" s="295"/>
      <c r="AZ78" s="294">
        <v>4200</v>
      </c>
      <c r="BA78" s="295"/>
      <c r="BB78" s="294">
        <v>4200</v>
      </c>
      <c r="BC78" s="295"/>
      <c r="BD78" s="294">
        <v>4200</v>
      </c>
      <c r="BE78" s="295"/>
      <c r="BF78" s="294">
        <v>4200</v>
      </c>
      <c r="BG78" s="295"/>
      <c r="BH78" s="294">
        <v>4000</v>
      </c>
      <c r="BI78" s="295"/>
      <c r="BJ78" s="294">
        <v>4000</v>
      </c>
      <c r="BK78" s="295"/>
      <c r="BL78" s="294">
        <v>4200</v>
      </c>
      <c r="BM78" s="295"/>
      <c r="BN78" s="294">
        <v>4200</v>
      </c>
      <c r="BO78" s="295"/>
      <c r="BP78" s="294"/>
      <c r="BQ78" s="295"/>
      <c r="BR78" s="294"/>
      <c r="BS78" s="295"/>
      <c r="BT78" s="294"/>
      <c r="BU78" s="295"/>
    </row>
    <row r="79" spans="1:73" s="247" customFormat="1" x14ac:dyDescent="0.2">
      <c r="A79" s="213" t="s">
        <v>229</v>
      </c>
      <c r="B79" s="323">
        <f>((B80-B83)/(B80))</f>
        <v>0.46894409937888198</v>
      </c>
      <c r="C79" s="323"/>
      <c r="D79" s="323">
        <f>((D80-D83)/(D80))</f>
        <v>0.46444849589790338</v>
      </c>
      <c r="E79" s="323"/>
      <c r="F79" s="323">
        <f>((F80-F83)/(F80))</f>
        <v>0.33841028081865776</v>
      </c>
      <c r="G79" s="323"/>
      <c r="H79" s="319">
        <f>((H80-H83)/(H80))</f>
        <v>0.31302876480541453</v>
      </c>
      <c r="I79" s="319"/>
      <c r="J79" s="319">
        <f>((J80-J83)/(J80))</f>
        <v>0.18552695483244294</v>
      </c>
      <c r="K79" s="319"/>
      <c r="L79" s="319">
        <f>((L80-L83)/(L80))</f>
        <v>0.22258064516129034</v>
      </c>
      <c r="M79" s="319"/>
      <c r="N79" s="319">
        <f>((N80-N83)/(N80))</f>
        <v>0.17116724738675959</v>
      </c>
      <c r="O79" s="319"/>
      <c r="P79" s="320">
        <f>((P80-P83)/(P80))</f>
        <v>0.15425735013363878</v>
      </c>
      <c r="Q79" s="320"/>
      <c r="R79" s="320">
        <f>((R80-R83)/(R80))</f>
        <v>0.1324448146605581</v>
      </c>
      <c r="S79" s="320"/>
      <c r="T79" s="320">
        <f>((T80-T83)/(T80))</f>
        <v>0.22007958371594735</v>
      </c>
      <c r="U79" s="320"/>
      <c r="V79" s="320">
        <f>((V80-V83)/(V80))</f>
        <v>0.13166368515205726</v>
      </c>
      <c r="W79" s="320"/>
      <c r="X79" s="320">
        <f>((X80-X83)/(X80))</f>
        <v>0.10588235294117647</v>
      </c>
      <c r="Y79" s="320"/>
      <c r="Z79" s="309">
        <f>((Z80-Z83)/(Z80))</f>
        <v>0.12210051546391752</v>
      </c>
      <c r="AA79" s="309"/>
      <c r="AB79" s="309">
        <f>((AB80-AB83)/(AB80))</f>
        <v>0.10336283185840708</v>
      </c>
      <c r="AC79" s="309"/>
      <c r="AD79" s="321">
        <f>((AD80-AD83)/(AD80))</f>
        <v>0.10497688332880065</v>
      </c>
      <c r="AE79" s="309"/>
      <c r="AF79" s="309">
        <f>((AF80-AF83)/(AF80))</f>
        <v>0.21735131820968731</v>
      </c>
      <c r="AG79" s="309"/>
      <c r="AH79" s="309">
        <f>((AH80-AH83)/(AH80))</f>
        <v>0.13550295857988165</v>
      </c>
      <c r="AI79" s="309"/>
      <c r="AJ79" s="309">
        <f>((AJ80-AJ83)/(AJ80))</f>
        <v>0.11732186732186732</v>
      </c>
      <c r="AK79" s="309"/>
      <c r="AL79" s="309">
        <f>((AL80-AL83)/(AL80))</f>
        <v>0.15716353111432707</v>
      </c>
      <c r="AM79" s="309"/>
      <c r="AN79" s="309">
        <f>((AN80-AN83)/(AN80))</f>
        <v>0.15854563442987879</v>
      </c>
      <c r="AO79" s="309"/>
      <c r="AP79" s="309">
        <f>((AP80-AP83)/(AP80))</f>
        <v>0.1641232363950475</v>
      </c>
      <c r="AQ79" s="309"/>
      <c r="AR79" s="309">
        <f>((AR80-AR83)/(AR80))</f>
        <v>6.3705583756345177E-2</v>
      </c>
      <c r="AS79" s="309"/>
      <c r="AT79" s="309">
        <f>((AT80-AT83)/(AT80))</f>
        <v>8.5894857799482902E-2</v>
      </c>
      <c r="AU79" s="309"/>
      <c r="AV79" s="309">
        <f>((AV80-AV83)/(AV80))</f>
        <v>2.7423469387755101E-2</v>
      </c>
      <c r="AW79" s="309"/>
      <c r="AX79" s="309">
        <f>((AX80-AX83)/(AX80))</f>
        <v>0</v>
      </c>
      <c r="AY79" s="309"/>
      <c r="AZ79" s="309">
        <f>((AZ80-AZ83)/(AZ80))</f>
        <v>1.2857142857142857E-2</v>
      </c>
      <c r="BA79" s="309"/>
      <c r="BB79" s="309">
        <f>((BB80-BB83)/(BB80))</f>
        <v>2.6750142287990893E-2</v>
      </c>
      <c r="BC79" s="309"/>
      <c r="BD79" s="309">
        <f>((BD80-BD83)/(BD80))</f>
        <v>0</v>
      </c>
      <c r="BE79" s="309"/>
      <c r="BF79" s="309">
        <f>((BF80-BF83)/(BF80))</f>
        <v>1.8970189701897018E-2</v>
      </c>
      <c r="BG79" s="309"/>
      <c r="BH79" s="309">
        <f>((BH80-BH83)/(BH80))</f>
        <v>3.2352941176470589E-3</v>
      </c>
      <c r="BI79" s="309"/>
      <c r="BJ79" s="309">
        <f>((BJ80-BJ83)/(BJ80))</f>
        <v>2.1224489795918369E-2</v>
      </c>
      <c r="BK79" s="309"/>
      <c r="BL79" s="309">
        <f>((BL80-BL83)/(BL80))</f>
        <v>3.0512820512820511E-2</v>
      </c>
      <c r="BM79" s="309"/>
      <c r="BN79" s="309">
        <f>((BN80-BN83)/(BN80))</f>
        <v>1.0784578053383662E-2</v>
      </c>
      <c r="BO79" s="309"/>
      <c r="BP79" s="309" t="e">
        <f>((BP80-BP83)/(BP80))</f>
        <v>#DIV/0!</v>
      </c>
      <c r="BQ79" s="309"/>
      <c r="BR79" s="309" t="e">
        <f>((BR80-BR83)/(BR80))</f>
        <v>#DIV/0!</v>
      </c>
      <c r="BS79" s="309"/>
      <c r="BT79" s="309" t="e">
        <f>((BT80-BT83)/(BT80))</f>
        <v>#DIV/0!</v>
      </c>
      <c r="BU79" s="309"/>
    </row>
    <row r="80" spans="1:73" s="229" customFormat="1" ht="12.75" customHeight="1" x14ac:dyDescent="0.2">
      <c r="A80" s="248" t="s">
        <v>230</v>
      </c>
      <c r="B80" s="310">
        <v>966</v>
      </c>
      <c r="C80" s="310"/>
      <c r="D80" s="310">
        <v>2194</v>
      </c>
      <c r="E80" s="310"/>
      <c r="F80" s="310">
        <v>2101</v>
      </c>
      <c r="G80" s="310"/>
      <c r="H80" s="310">
        <v>1773</v>
      </c>
      <c r="I80" s="310"/>
      <c r="J80" s="310">
        <v>2059</v>
      </c>
      <c r="K80" s="310"/>
      <c r="L80" s="310">
        <v>2170</v>
      </c>
      <c r="M80" s="310"/>
      <c r="N80" s="310">
        <v>2296</v>
      </c>
      <c r="O80" s="310"/>
      <c r="P80" s="307">
        <v>2619</v>
      </c>
      <c r="Q80" s="307"/>
      <c r="R80" s="307">
        <v>2401</v>
      </c>
      <c r="S80" s="307"/>
      <c r="T80" s="307">
        <v>3267</v>
      </c>
      <c r="U80" s="307"/>
      <c r="V80" s="307">
        <v>2795</v>
      </c>
      <c r="W80" s="307"/>
      <c r="X80" s="307">
        <v>2890</v>
      </c>
      <c r="Y80" s="307"/>
      <c r="Z80" s="313">
        <v>3104</v>
      </c>
      <c r="AA80" s="313"/>
      <c r="AB80" s="313">
        <v>2825</v>
      </c>
      <c r="AC80" s="313"/>
      <c r="AD80" s="322">
        <v>3677</v>
      </c>
      <c r="AE80" s="313"/>
      <c r="AF80" s="313">
        <v>3262</v>
      </c>
      <c r="AG80" s="313"/>
      <c r="AH80" s="313">
        <v>3380</v>
      </c>
      <c r="AI80" s="313"/>
      <c r="AJ80" s="313">
        <v>3256</v>
      </c>
      <c r="AK80" s="313"/>
      <c r="AL80" s="313">
        <v>3455</v>
      </c>
      <c r="AM80" s="313"/>
      <c r="AN80" s="313">
        <v>4043</v>
      </c>
      <c r="AO80" s="313"/>
      <c r="AP80" s="313">
        <v>3473</v>
      </c>
      <c r="AQ80" s="313"/>
      <c r="AR80" s="313">
        <v>3940</v>
      </c>
      <c r="AS80" s="313"/>
      <c r="AT80" s="313">
        <v>3481</v>
      </c>
      <c r="AU80" s="313"/>
      <c r="AV80" s="294">
        <v>3136</v>
      </c>
      <c r="AW80" s="295"/>
      <c r="AX80" s="294">
        <v>3700</v>
      </c>
      <c r="AY80" s="295"/>
      <c r="AZ80" s="294">
        <v>3500</v>
      </c>
      <c r="BA80" s="295"/>
      <c r="BB80" s="294">
        <v>3514</v>
      </c>
      <c r="BC80" s="295"/>
      <c r="BD80" s="294">
        <v>3664</v>
      </c>
      <c r="BE80" s="295"/>
      <c r="BF80" s="294">
        <v>3690</v>
      </c>
      <c r="BG80" s="295"/>
      <c r="BH80" s="294">
        <v>3400</v>
      </c>
      <c r="BI80" s="295"/>
      <c r="BJ80" s="294">
        <v>3675</v>
      </c>
      <c r="BK80" s="295"/>
      <c r="BL80" s="294">
        <v>3900</v>
      </c>
      <c r="BM80" s="295"/>
      <c r="BN80" s="294">
        <v>3709</v>
      </c>
      <c r="BO80" s="295"/>
      <c r="BP80" s="294"/>
      <c r="BQ80" s="295"/>
      <c r="BR80" s="294"/>
      <c r="BS80" s="295"/>
      <c r="BT80" s="294"/>
      <c r="BU80" s="295"/>
    </row>
    <row r="81" spans="1:73" s="247" customFormat="1" ht="15" x14ac:dyDescent="0.25">
      <c r="A81" s="249" t="s">
        <v>231</v>
      </c>
      <c r="B81" s="314">
        <f>((B82-B84)/(B82))</f>
        <v>0.76649999999999996</v>
      </c>
      <c r="C81" s="315"/>
      <c r="D81" s="316">
        <f>((D82-D84)/(D82))</f>
        <v>0.47599999999999998</v>
      </c>
      <c r="E81" s="317"/>
      <c r="F81" s="316">
        <f>((F82-F84)/(F82))</f>
        <v>0.23400000000000001</v>
      </c>
      <c r="G81" s="318"/>
      <c r="H81" s="319">
        <f>((H82-H84)/(H82))</f>
        <v>0.20952380952380953</v>
      </c>
      <c r="I81" s="319"/>
      <c r="J81" s="319">
        <f>((J82-J84)/(J82))</f>
        <v>8.2109479305740987E-2</v>
      </c>
      <c r="K81" s="319"/>
      <c r="L81" s="319">
        <f>((L82-L84)/(L82))</f>
        <v>0.12696198116498081</v>
      </c>
      <c r="M81" s="319"/>
      <c r="N81" s="319">
        <f>((N82-N84)/(N82))</f>
        <v>3.2559880239520958E-2</v>
      </c>
      <c r="O81" s="319"/>
      <c r="P81" s="320">
        <f>((P82-P84)/(P82))</f>
        <v>1.391941391941392E-2</v>
      </c>
      <c r="Q81" s="320"/>
      <c r="R81" s="320">
        <f>((R82-R84)/(R82))</f>
        <v>0.1815068493150685</v>
      </c>
      <c r="S81" s="320"/>
      <c r="T81" s="320">
        <f>((T82-T84)/(T82))</f>
        <v>4.9315068493150684E-2</v>
      </c>
      <c r="U81" s="320"/>
      <c r="V81" s="320">
        <f>((V82-V84)/(V82))</f>
        <v>0.11883561643835616</v>
      </c>
      <c r="W81" s="320"/>
      <c r="X81" s="320">
        <f>((X82-X84)/(X82))</f>
        <v>2.054794520547945E-3</v>
      </c>
      <c r="Y81" s="320"/>
      <c r="Z81" s="309">
        <f>((Z82-Z84)/(Z82))</f>
        <v>2.2068965517241378E-2</v>
      </c>
      <c r="AA81" s="309"/>
      <c r="AB81" s="309">
        <f>((AB82-AB84)/(AB82))</f>
        <v>0.12586206896551724</v>
      </c>
      <c r="AC81" s="309"/>
      <c r="AD81" s="321">
        <f>((AD82-AD84)/(AD82))</f>
        <v>0</v>
      </c>
      <c r="AE81" s="309"/>
      <c r="AF81" s="309">
        <f>((AF82-AF84)/(AF82))</f>
        <v>0</v>
      </c>
      <c r="AG81" s="309"/>
      <c r="AH81" s="309">
        <f>((AH82-AH84)/(AH82))</f>
        <v>0</v>
      </c>
      <c r="AI81" s="309"/>
      <c r="AJ81" s="309">
        <f>((AJ82-AJ84)/(AJ82))</f>
        <v>0</v>
      </c>
      <c r="AK81" s="309"/>
      <c r="AL81" s="309">
        <f>((AL82-AL84)/(AL82))</f>
        <v>0</v>
      </c>
      <c r="AM81" s="309"/>
      <c r="AN81" s="309">
        <f>((AN82-AN84)/(AN82))</f>
        <v>0</v>
      </c>
      <c r="AO81" s="309"/>
      <c r="AP81" s="309">
        <f>((AP82-AP84)/(AP82))</f>
        <v>0</v>
      </c>
      <c r="AQ81" s="309"/>
      <c r="AR81" s="309">
        <f>((AR82-AR84)/(AR82))</f>
        <v>0</v>
      </c>
      <c r="AS81" s="309"/>
      <c r="AT81" s="309">
        <f>((AT82-AT84)/(AT82))</f>
        <v>0</v>
      </c>
      <c r="AU81" s="309"/>
      <c r="AV81" s="309">
        <f>((AV82-AV84)/(AV82))</f>
        <v>0.19142857142857142</v>
      </c>
      <c r="AW81" s="309"/>
      <c r="AX81" s="309">
        <f>((AX82-AX84)/(AX82))</f>
        <v>2.2619047619047618E-2</v>
      </c>
      <c r="AY81" s="309"/>
      <c r="AZ81" s="309">
        <f>((AZ82-AZ84)/(AZ82))</f>
        <v>0.12095238095238095</v>
      </c>
      <c r="BA81" s="309"/>
      <c r="BB81" s="309">
        <f>((BB82-BB84)/(BB82))</f>
        <v>0.16952380952380952</v>
      </c>
      <c r="BC81" s="309"/>
      <c r="BD81" s="309">
        <f>((BD82-BD84)/(BD82))</f>
        <v>7.4047619047619043E-2</v>
      </c>
      <c r="BE81" s="309"/>
      <c r="BF81" s="309">
        <f>((BF82-BF84)/(BF82))</f>
        <v>7.7619047619047615E-2</v>
      </c>
      <c r="BG81" s="309"/>
      <c r="BH81" s="309">
        <f>((BH82-BH84)/(BH82))</f>
        <v>0</v>
      </c>
      <c r="BI81" s="309"/>
      <c r="BJ81" s="309">
        <f>((BJ82-BJ84)/(BJ82))</f>
        <v>0</v>
      </c>
      <c r="BK81" s="309"/>
      <c r="BL81" s="309">
        <f>((BL82-BL84)/(BL82))</f>
        <v>0</v>
      </c>
      <c r="BM81" s="309"/>
      <c r="BN81" s="309">
        <f>((BN82-BN84)/(BN82))</f>
        <v>0</v>
      </c>
      <c r="BO81" s="309"/>
      <c r="BP81" s="309" t="e">
        <f>((BP82-BP84)/(BP82))</f>
        <v>#DIV/0!</v>
      </c>
      <c r="BQ81" s="309"/>
      <c r="BR81" s="309" t="e">
        <f>((BR82-BR84)/(BR82))</f>
        <v>#DIV/0!</v>
      </c>
      <c r="BS81" s="309"/>
      <c r="BT81" s="309" t="e">
        <f>((BT82-BT84)/(BT82))</f>
        <v>#DIV/0!</v>
      </c>
      <c r="BU81" s="309"/>
    </row>
    <row r="82" spans="1:73" s="229" customFormat="1" ht="12.75" customHeight="1" x14ac:dyDescent="0.2">
      <c r="A82" s="248" t="s">
        <v>232</v>
      </c>
      <c r="B82" s="310">
        <v>2000</v>
      </c>
      <c r="C82" s="310"/>
      <c r="D82" s="310">
        <v>2000</v>
      </c>
      <c r="E82" s="310"/>
      <c r="F82" s="310">
        <v>2000</v>
      </c>
      <c r="G82" s="310"/>
      <c r="H82" s="310">
        <v>2100</v>
      </c>
      <c r="I82" s="310"/>
      <c r="J82" s="310">
        <v>2996</v>
      </c>
      <c r="K82" s="310"/>
      <c r="L82" s="310">
        <v>2867</v>
      </c>
      <c r="M82" s="310"/>
      <c r="N82" s="310">
        <v>2672</v>
      </c>
      <c r="O82" s="310"/>
      <c r="P82" s="307">
        <v>2730</v>
      </c>
      <c r="Q82" s="307"/>
      <c r="R82" s="307">
        <v>2920</v>
      </c>
      <c r="S82" s="307"/>
      <c r="T82" s="307">
        <v>2920</v>
      </c>
      <c r="U82" s="307"/>
      <c r="V82" s="307">
        <v>2920</v>
      </c>
      <c r="W82" s="307"/>
      <c r="X82" s="307">
        <v>2920</v>
      </c>
      <c r="Y82" s="307"/>
      <c r="Z82" s="311">
        <v>2900</v>
      </c>
      <c r="AA82" s="312"/>
      <c r="AB82" s="313">
        <v>2900</v>
      </c>
      <c r="AC82" s="313"/>
      <c r="AD82" s="311">
        <v>3067</v>
      </c>
      <c r="AE82" s="312"/>
      <c r="AF82" s="294">
        <v>2652</v>
      </c>
      <c r="AG82" s="295"/>
      <c r="AH82" s="311">
        <v>3336</v>
      </c>
      <c r="AI82" s="312"/>
      <c r="AJ82" s="313">
        <v>3438</v>
      </c>
      <c r="AK82" s="313"/>
      <c r="AL82" s="294">
        <v>3176</v>
      </c>
      <c r="AM82" s="295"/>
      <c r="AN82" s="294">
        <v>3704</v>
      </c>
      <c r="AO82" s="295"/>
      <c r="AP82" s="294">
        <v>3254</v>
      </c>
      <c r="AQ82" s="295"/>
      <c r="AR82" s="311">
        <v>4881</v>
      </c>
      <c r="AS82" s="312"/>
      <c r="AT82" s="311">
        <v>3406</v>
      </c>
      <c r="AU82" s="312"/>
      <c r="AV82" s="294">
        <v>4200</v>
      </c>
      <c r="AW82" s="295"/>
      <c r="AX82" s="294">
        <v>4200</v>
      </c>
      <c r="AY82" s="295"/>
      <c r="AZ82" s="294">
        <v>4200</v>
      </c>
      <c r="BA82" s="295"/>
      <c r="BB82" s="294">
        <v>4200</v>
      </c>
      <c r="BC82" s="295"/>
      <c r="BD82" s="294">
        <v>4200</v>
      </c>
      <c r="BE82" s="295"/>
      <c r="BF82" s="294">
        <v>4200</v>
      </c>
      <c r="BG82" s="295"/>
      <c r="BH82" s="294">
        <v>3838</v>
      </c>
      <c r="BI82" s="295"/>
      <c r="BJ82" s="294">
        <v>3988</v>
      </c>
      <c r="BK82" s="295"/>
      <c r="BL82" s="294">
        <v>3999</v>
      </c>
      <c r="BM82" s="295"/>
      <c r="BN82" s="294">
        <v>3896</v>
      </c>
      <c r="BO82" s="295"/>
      <c r="BP82" s="294"/>
      <c r="BQ82" s="295"/>
      <c r="BR82" s="294"/>
      <c r="BS82" s="295"/>
      <c r="BT82" s="294"/>
      <c r="BU82" s="295"/>
    </row>
    <row r="83" spans="1:73" s="229" customFormat="1" x14ac:dyDescent="0.2">
      <c r="A83" s="250" t="s">
        <v>233</v>
      </c>
      <c r="B83" s="301">
        <v>513</v>
      </c>
      <c r="C83" s="301"/>
      <c r="D83" s="307">
        <v>1175</v>
      </c>
      <c r="E83" s="307"/>
      <c r="F83" s="301">
        <v>1390</v>
      </c>
      <c r="G83" s="301"/>
      <c r="H83" s="307">
        <v>1218</v>
      </c>
      <c r="I83" s="307"/>
      <c r="J83" s="307">
        <v>1677</v>
      </c>
      <c r="K83" s="307"/>
      <c r="L83" s="307">
        <v>1687</v>
      </c>
      <c r="M83" s="307"/>
      <c r="N83" s="307">
        <v>1903</v>
      </c>
      <c r="O83" s="307"/>
      <c r="P83" s="307">
        <v>2215</v>
      </c>
      <c r="Q83" s="307"/>
      <c r="R83" s="307">
        <v>2083</v>
      </c>
      <c r="S83" s="307"/>
      <c r="T83" s="307">
        <v>2548</v>
      </c>
      <c r="U83" s="307"/>
      <c r="V83" s="307">
        <v>2427</v>
      </c>
      <c r="W83" s="307"/>
      <c r="X83" s="294">
        <v>2584</v>
      </c>
      <c r="Y83" s="308"/>
      <c r="Z83" s="294">
        <v>2725</v>
      </c>
      <c r="AA83" s="295"/>
      <c r="AB83" s="306">
        <v>2533</v>
      </c>
      <c r="AC83" s="306"/>
      <c r="AD83" s="294">
        <v>3291</v>
      </c>
      <c r="AE83" s="295"/>
      <c r="AF83" s="294">
        <v>2553</v>
      </c>
      <c r="AG83" s="295"/>
      <c r="AH83" s="294">
        <v>2922</v>
      </c>
      <c r="AI83" s="295"/>
      <c r="AJ83" s="306">
        <v>2874</v>
      </c>
      <c r="AK83" s="306"/>
      <c r="AL83" s="294">
        <v>2912</v>
      </c>
      <c r="AM83" s="295"/>
      <c r="AN83" s="294">
        <v>3402</v>
      </c>
      <c r="AO83" s="295"/>
      <c r="AP83" s="294">
        <v>2903</v>
      </c>
      <c r="AQ83" s="295"/>
      <c r="AR83" s="294">
        <v>3689</v>
      </c>
      <c r="AS83" s="295"/>
      <c r="AT83" s="294">
        <v>3182</v>
      </c>
      <c r="AU83" s="295"/>
      <c r="AV83" s="294">
        <v>3050</v>
      </c>
      <c r="AW83" s="295"/>
      <c r="AX83" s="294">
        <v>3700</v>
      </c>
      <c r="AY83" s="295"/>
      <c r="AZ83" s="294">
        <v>3455</v>
      </c>
      <c r="BA83" s="295"/>
      <c r="BB83" s="294">
        <v>3420</v>
      </c>
      <c r="BC83" s="295"/>
      <c r="BD83" s="294">
        <v>3664</v>
      </c>
      <c r="BE83" s="295"/>
      <c r="BF83" s="294">
        <v>3620</v>
      </c>
      <c r="BG83" s="295"/>
      <c r="BH83" s="294">
        <v>3389</v>
      </c>
      <c r="BI83" s="295"/>
      <c r="BJ83" s="294">
        <v>3597</v>
      </c>
      <c r="BK83" s="295"/>
      <c r="BL83" s="294">
        <v>3781</v>
      </c>
      <c r="BM83" s="295"/>
      <c r="BN83" s="294">
        <v>3669</v>
      </c>
      <c r="BO83" s="295"/>
      <c r="BP83" s="294"/>
      <c r="BQ83" s="295"/>
      <c r="BR83" s="294"/>
      <c r="BS83" s="295"/>
      <c r="BT83" s="294"/>
      <c r="BU83" s="295"/>
    </row>
    <row r="84" spans="1:73" s="229" customFormat="1" x14ac:dyDescent="0.2">
      <c r="A84" s="250" t="s">
        <v>234</v>
      </c>
      <c r="B84" s="301">
        <v>467</v>
      </c>
      <c r="C84" s="301"/>
      <c r="D84" s="302">
        <v>1048</v>
      </c>
      <c r="E84" s="302"/>
      <c r="F84" s="301">
        <v>1532</v>
      </c>
      <c r="G84" s="301"/>
      <c r="H84" s="302">
        <v>1660</v>
      </c>
      <c r="I84" s="302"/>
      <c r="J84" s="302">
        <v>2750</v>
      </c>
      <c r="K84" s="302"/>
      <c r="L84" s="302">
        <v>2503</v>
      </c>
      <c r="M84" s="302"/>
      <c r="N84" s="302">
        <v>2585</v>
      </c>
      <c r="O84" s="302"/>
      <c r="P84" s="302">
        <v>2692</v>
      </c>
      <c r="Q84" s="302"/>
      <c r="R84" s="302">
        <v>2390</v>
      </c>
      <c r="S84" s="302"/>
      <c r="T84" s="302">
        <v>2776</v>
      </c>
      <c r="U84" s="302"/>
      <c r="V84" s="302">
        <v>2573</v>
      </c>
      <c r="W84" s="302"/>
      <c r="X84" s="303">
        <v>2914</v>
      </c>
      <c r="Y84" s="304"/>
      <c r="Z84" s="303">
        <v>2836</v>
      </c>
      <c r="AA84" s="305"/>
      <c r="AB84" s="306">
        <v>2535</v>
      </c>
      <c r="AC84" s="306"/>
      <c r="AD84" s="294">
        <v>3067</v>
      </c>
      <c r="AE84" s="295"/>
      <c r="AF84" s="294">
        <v>2652</v>
      </c>
      <c r="AG84" s="295"/>
      <c r="AH84" s="294">
        <v>3336</v>
      </c>
      <c r="AI84" s="295"/>
      <c r="AJ84" s="306">
        <v>3438</v>
      </c>
      <c r="AK84" s="306"/>
      <c r="AL84" s="294">
        <v>3176</v>
      </c>
      <c r="AM84" s="295"/>
      <c r="AN84" s="294">
        <v>3704</v>
      </c>
      <c r="AO84" s="295"/>
      <c r="AP84" s="294">
        <v>3254</v>
      </c>
      <c r="AQ84" s="295"/>
      <c r="AR84" s="294">
        <v>4881</v>
      </c>
      <c r="AS84" s="295"/>
      <c r="AT84" s="294">
        <v>3406</v>
      </c>
      <c r="AU84" s="295"/>
      <c r="AV84" s="294">
        <v>3396</v>
      </c>
      <c r="AW84" s="295"/>
      <c r="AX84" s="294">
        <v>4105</v>
      </c>
      <c r="AY84" s="295"/>
      <c r="AZ84" s="294">
        <v>3692</v>
      </c>
      <c r="BA84" s="295"/>
      <c r="BB84" s="294">
        <v>3488</v>
      </c>
      <c r="BC84" s="295"/>
      <c r="BD84" s="294">
        <v>3889</v>
      </c>
      <c r="BE84" s="295"/>
      <c r="BF84" s="294">
        <v>3874</v>
      </c>
      <c r="BG84" s="295"/>
      <c r="BH84" s="294">
        <v>3838</v>
      </c>
      <c r="BI84" s="295"/>
      <c r="BJ84" s="294">
        <v>3988</v>
      </c>
      <c r="BK84" s="295"/>
      <c r="BL84" s="294">
        <v>3999</v>
      </c>
      <c r="BM84" s="295"/>
      <c r="BN84" s="294">
        <v>3896</v>
      </c>
      <c r="BO84" s="295"/>
      <c r="BP84" s="294"/>
      <c r="BQ84" s="295"/>
      <c r="BR84" s="294"/>
      <c r="BS84" s="295"/>
      <c r="BT84" s="294"/>
      <c r="BU84" s="295"/>
    </row>
    <row r="85" spans="1:73" s="251" customFormat="1" ht="5.25" customHeight="1" x14ac:dyDescent="0.2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</row>
    <row r="86" spans="1:73" s="206" customFormat="1" x14ac:dyDescent="0.2">
      <c r="A86" s="245" t="s">
        <v>235</v>
      </c>
      <c r="B86" s="240"/>
      <c r="C86" s="240"/>
      <c r="D86" s="240"/>
      <c r="E86" s="240"/>
      <c r="F86" s="240"/>
      <c r="G86" s="240"/>
      <c r="H86" s="240"/>
      <c r="I86" s="240"/>
      <c r="J86" s="238"/>
      <c r="K86" s="238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38"/>
      <c r="W86" s="238"/>
      <c r="X86" s="240"/>
      <c r="Y86" s="240"/>
      <c r="Z86" s="238"/>
      <c r="AA86" s="238"/>
      <c r="AB86" s="252"/>
      <c r="AC86" s="239"/>
      <c r="AD86" s="238"/>
      <c r="AE86" s="238"/>
      <c r="AF86" s="240"/>
      <c r="AG86" s="240"/>
      <c r="AH86" s="238"/>
      <c r="AI86" s="238"/>
      <c r="AJ86" s="240"/>
      <c r="AK86" s="240"/>
      <c r="AL86" s="240"/>
      <c r="AM86" s="240"/>
      <c r="AN86" s="296"/>
      <c r="AO86" s="296"/>
      <c r="AP86" s="240"/>
      <c r="AQ86" s="240"/>
      <c r="AR86" s="238"/>
      <c r="AS86" s="238"/>
      <c r="AT86" s="238"/>
      <c r="AU86" s="238"/>
      <c r="AV86" s="240"/>
      <c r="AW86" s="241"/>
      <c r="AX86" s="240"/>
      <c r="AY86" s="241"/>
      <c r="AZ86" s="240"/>
      <c r="BA86" s="241"/>
      <c r="BB86" s="238"/>
      <c r="BC86" s="239"/>
      <c r="BD86" s="238"/>
      <c r="BE86" s="239"/>
      <c r="BF86" s="238"/>
      <c r="BG86" s="239"/>
      <c r="BH86" s="238"/>
      <c r="BI86" s="239"/>
      <c r="BJ86" s="238"/>
      <c r="BK86" s="239"/>
      <c r="BL86" s="238"/>
      <c r="BM86" s="239"/>
      <c r="BN86" s="238"/>
      <c r="BO86" s="239"/>
      <c r="BP86" s="238"/>
      <c r="BQ86" s="239"/>
      <c r="BR86" s="238"/>
      <c r="BS86" s="239"/>
      <c r="BT86" s="238"/>
      <c r="BU86" s="239"/>
    </row>
    <row r="87" spans="1:73" s="206" customFormat="1" x14ac:dyDescent="0.2">
      <c r="A87" s="297" t="s">
        <v>236</v>
      </c>
      <c r="B87" s="293">
        <f>$B$10</f>
        <v>44562</v>
      </c>
      <c r="C87" s="293"/>
      <c r="D87" s="293" t="e">
        <f ca="1">$D$10</f>
        <v>#NAME?</v>
      </c>
      <c r="E87" s="293"/>
      <c r="F87" s="293" t="e">
        <f ca="1">$F$10</f>
        <v>#NAME?</v>
      </c>
      <c r="G87" s="293"/>
      <c r="H87" s="293" t="e">
        <f ca="1">$H$10</f>
        <v>#NAME?</v>
      </c>
      <c r="I87" s="293"/>
      <c r="J87" s="293" t="e">
        <f ca="1">$J$10</f>
        <v>#NAME?</v>
      </c>
      <c r="K87" s="293"/>
      <c r="L87" s="293" t="e">
        <f ca="1">$L$10</f>
        <v>#NAME?</v>
      </c>
      <c r="M87" s="293"/>
      <c r="N87" s="293" t="e">
        <f ca="1">$N$10</f>
        <v>#NAME?</v>
      </c>
      <c r="O87" s="293"/>
      <c r="P87" s="293" t="e">
        <f ca="1">$P$10</f>
        <v>#NAME?</v>
      </c>
      <c r="Q87" s="293"/>
      <c r="R87" s="293" t="e">
        <f ca="1">$R$10</f>
        <v>#NAME?</v>
      </c>
      <c r="S87" s="293"/>
      <c r="T87" s="293" t="e">
        <f ca="1">$T$10</f>
        <v>#NAME?</v>
      </c>
      <c r="U87" s="293"/>
      <c r="V87" s="293" t="e">
        <f ca="1">$V$10</f>
        <v>#NAME?</v>
      </c>
      <c r="W87" s="293"/>
      <c r="X87" s="293" t="e">
        <f ca="1">X10</f>
        <v>#NAME?</v>
      </c>
      <c r="Y87" s="293"/>
      <c r="Z87" s="293" t="e">
        <f ca="1">Z10</f>
        <v>#NAME?</v>
      </c>
      <c r="AA87" s="298"/>
      <c r="AB87" s="293" t="e">
        <f ca="1">AB10</f>
        <v>#NAME?</v>
      </c>
      <c r="AC87" s="293"/>
      <c r="AD87" s="299" t="e">
        <f ca="1">AD10</f>
        <v>#NAME?</v>
      </c>
      <c r="AE87" s="293"/>
      <c r="AF87" s="293" t="e">
        <f ca="1">AF10</f>
        <v>#NAME?</v>
      </c>
      <c r="AG87" s="293"/>
      <c r="AH87" s="293" t="e">
        <f ca="1">AH10</f>
        <v>#NAME?</v>
      </c>
      <c r="AI87" s="293"/>
      <c r="AJ87" s="293" t="e">
        <f ca="1">AJ10</f>
        <v>#NAME?</v>
      </c>
      <c r="AK87" s="293"/>
      <c r="AL87" s="293" t="e">
        <f ca="1">AL10</f>
        <v>#NAME?</v>
      </c>
      <c r="AM87" s="293"/>
      <c r="AN87" s="300" t="e">
        <f ca="1">AN10</f>
        <v>#NAME?</v>
      </c>
      <c r="AO87" s="300"/>
      <c r="AP87" s="293" t="e">
        <f ca="1">AP10</f>
        <v>#NAME?</v>
      </c>
      <c r="AQ87" s="293"/>
      <c r="AR87" s="293" t="e">
        <f ca="1">AR10</f>
        <v>#NAME?</v>
      </c>
      <c r="AS87" s="293"/>
      <c r="AT87" s="293" t="e">
        <f ca="1">AT10</f>
        <v>#NAME?</v>
      </c>
      <c r="AU87" s="293"/>
      <c r="AV87" s="293" t="e">
        <f ca="1">AV10</f>
        <v>#NAME?</v>
      </c>
      <c r="AW87" s="293"/>
      <c r="AX87" s="293" t="e">
        <f ca="1">AX10</f>
        <v>#NAME?</v>
      </c>
      <c r="AY87" s="293"/>
      <c r="AZ87" s="293" t="e">
        <f ca="1">AZ10</f>
        <v>#NAME?</v>
      </c>
      <c r="BA87" s="293"/>
      <c r="BB87" s="293" t="e">
        <f ca="1">BB10</f>
        <v>#NAME?</v>
      </c>
      <c r="BC87" s="293"/>
      <c r="BD87" s="293" t="e">
        <f ca="1">BD10</f>
        <v>#NAME?</v>
      </c>
      <c r="BE87" s="293"/>
      <c r="BF87" s="293" t="e">
        <f ca="1">BF10</f>
        <v>#NAME?</v>
      </c>
      <c r="BG87" s="293"/>
      <c r="BH87" s="293" t="e">
        <f ca="1">BH10</f>
        <v>#NAME?</v>
      </c>
      <c r="BI87" s="293"/>
      <c r="BJ87" s="293" t="e">
        <f ca="1">BJ10</f>
        <v>#NAME?</v>
      </c>
      <c r="BK87" s="293"/>
      <c r="BL87" s="293" t="e">
        <f ca="1">BL10</f>
        <v>#NAME?</v>
      </c>
      <c r="BM87" s="293"/>
      <c r="BN87" s="293" t="e">
        <f ca="1">BN10</f>
        <v>#NAME?</v>
      </c>
      <c r="BO87" s="293"/>
      <c r="BP87" s="293" t="e">
        <f ca="1">BP10</f>
        <v>#NAME?</v>
      </c>
      <c r="BQ87" s="293"/>
      <c r="BR87" s="293" t="e">
        <f ca="1">BR10</f>
        <v>#NAME?</v>
      </c>
      <c r="BS87" s="293"/>
      <c r="BT87" s="293" t="e">
        <f ca="1">BT10</f>
        <v>#NAME?</v>
      </c>
      <c r="BU87" s="293"/>
    </row>
    <row r="88" spans="1:73" s="206" customFormat="1" ht="25.5" x14ac:dyDescent="0.2">
      <c r="A88" s="297"/>
      <c r="B88" s="253" t="s">
        <v>237</v>
      </c>
      <c r="C88" s="253" t="s">
        <v>238</v>
      </c>
      <c r="D88" s="253" t="s">
        <v>237</v>
      </c>
      <c r="E88" s="253" t="s">
        <v>238</v>
      </c>
      <c r="F88" s="253" t="s">
        <v>237</v>
      </c>
      <c r="G88" s="253" t="s">
        <v>238</v>
      </c>
      <c r="H88" s="253" t="s">
        <v>237</v>
      </c>
      <c r="I88" s="253" t="s">
        <v>238</v>
      </c>
      <c r="J88" s="253" t="s">
        <v>237</v>
      </c>
      <c r="K88" s="253" t="s">
        <v>238</v>
      </c>
      <c r="L88" s="253" t="s">
        <v>237</v>
      </c>
      <c r="M88" s="253" t="s">
        <v>238</v>
      </c>
      <c r="N88" s="253" t="s">
        <v>237</v>
      </c>
      <c r="O88" s="253" t="s">
        <v>238</v>
      </c>
      <c r="P88" s="253" t="s">
        <v>237</v>
      </c>
      <c r="Q88" s="253" t="s">
        <v>238</v>
      </c>
      <c r="R88" s="253" t="s">
        <v>237</v>
      </c>
      <c r="S88" s="253" t="s">
        <v>238</v>
      </c>
      <c r="T88" s="253" t="s">
        <v>237</v>
      </c>
      <c r="U88" s="253" t="s">
        <v>238</v>
      </c>
      <c r="V88" s="253" t="s">
        <v>237</v>
      </c>
      <c r="W88" s="253" t="s">
        <v>238</v>
      </c>
      <c r="X88" s="253" t="s">
        <v>237</v>
      </c>
      <c r="Y88" s="253" t="s">
        <v>238</v>
      </c>
      <c r="Z88" s="253" t="s">
        <v>237</v>
      </c>
      <c r="AA88" s="254" t="s">
        <v>238</v>
      </c>
      <c r="AB88" s="253" t="s">
        <v>237</v>
      </c>
      <c r="AC88" s="253" t="s">
        <v>238</v>
      </c>
      <c r="AD88" s="255" t="s">
        <v>237</v>
      </c>
      <c r="AE88" s="253" t="s">
        <v>238</v>
      </c>
      <c r="AF88" s="253" t="s">
        <v>237</v>
      </c>
      <c r="AG88" s="253" t="s">
        <v>238</v>
      </c>
      <c r="AH88" s="253" t="s">
        <v>237</v>
      </c>
      <c r="AI88" s="253" t="s">
        <v>238</v>
      </c>
      <c r="AJ88" s="253" t="s">
        <v>237</v>
      </c>
      <c r="AK88" s="253" t="s">
        <v>238</v>
      </c>
      <c r="AL88" s="253" t="s">
        <v>237</v>
      </c>
      <c r="AM88" s="253" t="s">
        <v>238</v>
      </c>
      <c r="AN88" s="253" t="s">
        <v>237</v>
      </c>
      <c r="AO88" s="253" t="s">
        <v>238</v>
      </c>
      <c r="AP88" s="253" t="s">
        <v>237</v>
      </c>
      <c r="AQ88" s="253" t="s">
        <v>238</v>
      </c>
      <c r="AR88" s="253" t="s">
        <v>237</v>
      </c>
      <c r="AS88" s="253" t="s">
        <v>238</v>
      </c>
      <c r="AT88" s="253" t="s">
        <v>237</v>
      </c>
      <c r="AU88" s="253" t="s">
        <v>238</v>
      </c>
      <c r="AV88" s="253" t="s">
        <v>237</v>
      </c>
      <c r="AW88" s="253" t="s">
        <v>238</v>
      </c>
      <c r="AX88" s="253" t="s">
        <v>237</v>
      </c>
      <c r="AY88" s="253" t="s">
        <v>238</v>
      </c>
      <c r="AZ88" s="253" t="s">
        <v>237</v>
      </c>
      <c r="BA88" s="253" t="s">
        <v>238</v>
      </c>
      <c r="BB88" s="253" t="s">
        <v>237</v>
      </c>
      <c r="BC88" s="253" t="s">
        <v>238</v>
      </c>
      <c r="BD88" s="253" t="s">
        <v>237</v>
      </c>
      <c r="BE88" s="253" t="s">
        <v>238</v>
      </c>
      <c r="BF88" s="253" t="s">
        <v>237</v>
      </c>
      <c r="BG88" s="253" t="s">
        <v>238</v>
      </c>
      <c r="BH88" s="253" t="s">
        <v>237</v>
      </c>
      <c r="BI88" s="253" t="s">
        <v>238</v>
      </c>
      <c r="BJ88" s="253" t="s">
        <v>237</v>
      </c>
      <c r="BK88" s="253" t="s">
        <v>238</v>
      </c>
      <c r="BL88" s="253" t="s">
        <v>237</v>
      </c>
      <c r="BM88" s="253" t="s">
        <v>238</v>
      </c>
      <c r="BN88" s="253" t="s">
        <v>237</v>
      </c>
      <c r="BO88" s="253" t="s">
        <v>238</v>
      </c>
      <c r="BP88" s="253" t="s">
        <v>237</v>
      </c>
      <c r="BQ88" s="253" t="s">
        <v>238</v>
      </c>
      <c r="BR88" s="253" t="s">
        <v>237</v>
      </c>
      <c r="BS88" s="253" t="s">
        <v>238</v>
      </c>
      <c r="BT88" s="253" t="s">
        <v>237</v>
      </c>
      <c r="BU88" s="253" t="s">
        <v>238</v>
      </c>
    </row>
    <row r="89" spans="1:73" s="214" customFormat="1" x14ac:dyDescent="0.2">
      <c r="A89" s="256" t="s">
        <v>239</v>
      </c>
      <c r="B89" s="257">
        <v>0</v>
      </c>
      <c r="C89" s="257">
        <v>0</v>
      </c>
      <c r="D89" s="257">
        <v>0</v>
      </c>
      <c r="E89" s="257">
        <v>0</v>
      </c>
      <c r="F89" s="257">
        <v>0</v>
      </c>
      <c r="G89" s="257">
        <v>0</v>
      </c>
      <c r="H89" s="258" t="s">
        <v>73</v>
      </c>
      <c r="I89" s="258">
        <v>0</v>
      </c>
      <c r="J89" s="258" t="s">
        <v>73</v>
      </c>
      <c r="K89" s="259">
        <v>0</v>
      </c>
      <c r="L89" s="258" t="s">
        <v>73</v>
      </c>
      <c r="M89" s="259">
        <v>0</v>
      </c>
      <c r="N89" s="258" t="s">
        <v>73</v>
      </c>
      <c r="O89" s="258">
        <v>0</v>
      </c>
      <c r="P89" s="258" t="s">
        <v>73</v>
      </c>
      <c r="Q89" s="259">
        <v>0</v>
      </c>
      <c r="R89" s="259" t="s">
        <v>73</v>
      </c>
      <c r="S89" s="259">
        <v>0</v>
      </c>
      <c r="T89" s="258" t="s">
        <v>73</v>
      </c>
      <c r="U89" s="259" t="s">
        <v>73</v>
      </c>
      <c r="V89" s="258" t="s">
        <v>73</v>
      </c>
      <c r="W89" s="260" t="s">
        <v>73</v>
      </c>
      <c r="X89" s="259" t="s">
        <v>73</v>
      </c>
      <c r="Y89" s="259" t="s">
        <v>73</v>
      </c>
      <c r="Z89" s="259" t="s">
        <v>73</v>
      </c>
      <c r="AA89" s="259" t="s">
        <v>73</v>
      </c>
      <c r="AB89" s="259" t="s">
        <v>73</v>
      </c>
      <c r="AC89" s="259" t="s">
        <v>73</v>
      </c>
      <c r="AD89" s="261" t="s">
        <v>240</v>
      </c>
      <c r="AE89" s="262" t="s">
        <v>240</v>
      </c>
      <c r="AF89" s="261" t="s">
        <v>240</v>
      </c>
      <c r="AG89" s="263" t="s">
        <v>240</v>
      </c>
      <c r="AH89" s="261" t="s">
        <v>240</v>
      </c>
      <c r="AI89" s="262" t="s">
        <v>240</v>
      </c>
      <c r="AJ89" s="264" t="s">
        <v>240</v>
      </c>
      <c r="AK89" s="264" t="s">
        <v>240</v>
      </c>
      <c r="AL89" s="261" t="s">
        <v>240</v>
      </c>
      <c r="AM89" s="263" t="s">
        <v>240</v>
      </c>
      <c r="AN89" s="261" t="s">
        <v>240</v>
      </c>
      <c r="AO89" s="263" t="s">
        <v>240</v>
      </c>
      <c r="AP89" s="261" t="s">
        <v>240</v>
      </c>
      <c r="AQ89" s="263" t="s">
        <v>240</v>
      </c>
      <c r="AR89" s="261" t="s">
        <v>240</v>
      </c>
      <c r="AS89" s="262" t="s">
        <v>240</v>
      </c>
      <c r="AT89" s="261" t="s">
        <v>240</v>
      </c>
      <c r="AU89" s="262" t="s">
        <v>240</v>
      </c>
      <c r="AV89" s="261" t="s">
        <v>240</v>
      </c>
      <c r="AW89" s="263" t="s">
        <v>240</v>
      </c>
      <c r="AX89" s="261" t="s">
        <v>240</v>
      </c>
      <c r="AY89" s="263" t="s">
        <v>240</v>
      </c>
      <c r="AZ89" s="261" t="s">
        <v>240</v>
      </c>
      <c r="BA89" s="263" t="s">
        <v>240</v>
      </c>
      <c r="BB89" s="261" t="s">
        <v>240</v>
      </c>
      <c r="BC89" s="263" t="s">
        <v>240</v>
      </c>
      <c r="BD89" s="261" t="s">
        <v>240</v>
      </c>
      <c r="BE89" s="263" t="s">
        <v>240</v>
      </c>
      <c r="BF89" s="261" t="s">
        <v>240</v>
      </c>
      <c r="BG89" s="263" t="s">
        <v>240</v>
      </c>
      <c r="BH89" s="261" t="s">
        <v>240</v>
      </c>
      <c r="BI89" s="263" t="s">
        <v>240</v>
      </c>
      <c r="BJ89" s="261" t="s">
        <v>240</v>
      </c>
      <c r="BK89" s="263" t="s">
        <v>240</v>
      </c>
      <c r="BL89" s="265" t="s">
        <v>240</v>
      </c>
      <c r="BM89" s="266" t="s">
        <v>240</v>
      </c>
      <c r="BN89" s="261" t="s">
        <v>240</v>
      </c>
      <c r="BO89" s="263" t="s">
        <v>240</v>
      </c>
      <c r="BP89" s="261"/>
      <c r="BQ89" s="263"/>
      <c r="BR89" s="261"/>
      <c r="BS89" s="263"/>
      <c r="BT89" s="261"/>
      <c r="BU89" s="263"/>
    </row>
    <row r="90" spans="1:73" s="214" customFormat="1" x14ac:dyDescent="0.2">
      <c r="A90" s="256" t="s">
        <v>241</v>
      </c>
      <c r="B90" s="257">
        <v>0</v>
      </c>
      <c r="C90" s="257">
        <v>0</v>
      </c>
      <c r="D90" s="257">
        <v>0</v>
      </c>
      <c r="E90" s="257">
        <v>0</v>
      </c>
      <c r="F90" s="257">
        <v>0</v>
      </c>
      <c r="G90" s="257">
        <v>0</v>
      </c>
      <c r="H90" s="258" t="s">
        <v>73</v>
      </c>
      <c r="I90" s="258">
        <v>1E-4</v>
      </c>
      <c r="J90" s="258" t="s">
        <v>73</v>
      </c>
      <c r="K90" s="259">
        <v>1E-4</v>
      </c>
      <c r="L90" s="258" t="s">
        <v>73</v>
      </c>
      <c r="M90" s="259">
        <v>0</v>
      </c>
      <c r="N90" s="258" t="s">
        <v>73</v>
      </c>
      <c r="O90" s="258">
        <v>2.0000000000000001E-4</v>
      </c>
      <c r="P90" s="258" t="s">
        <v>73</v>
      </c>
      <c r="Q90" s="259">
        <v>2.9999999999999997E-4</v>
      </c>
      <c r="R90" s="259" t="s">
        <v>73</v>
      </c>
      <c r="S90" s="259">
        <v>2.9999999999999997E-4</v>
      </c>
      <c r="T90" s="258" t="s">
        <v>73</v>
      </c>
      <c r="U90" s="259" t="s">
        <v>73</v>
      </c>
      <c r="V90" s="258" t="s">
        <v>73</v>
      </c>
      <c r="W90" s="260" t="s">
        <v>73</v>
      </c>
      <c r="X90" s="259" t="s">
        <v>73</v>
      </c>
      <c r="Y90" s="259" t="s">
        <v>73</v>
      </c>
      <c r="Z90" s="259" t="s">
        <v>73</v>
      </c>
      <c r="AA90" s="259" t="s">
        <v>73</v>
      </c>
      <c r="AB90" s="259" t="s">
        <v>73</v>
      </c>
      <c r="AC90" s="259" t="s">
        <v>73</v>
      </c>
      <c r="AD90" s="267" t="s">
        <v>240</v>
      </c>
      <c r="AE90" s="268" t="s">
        <v>240</v>
      </c>
      <c r="AF90" s="269" t="s">
        <v>240</v>
      </c>
      <c r="AG90" s="270" t="s">
        <v>240</v>
      </c>
      <c r="AH90" s="267" t="s">
        <v>240</v>
      </c>
      <c r="AI90" s="268" t="s">
        <v>240</v>
      </c>
      <c r="AJ90" s="271" t="s">
        <v>240</v>
      </c>
      <c r="AK90" s="271" t="s">
        <v>240</v>
      </c>
      <c r="AL90" s="269" t="s">
        <v>240</v>
      </c>
      <c r="AM90" s="270" t="s">
        <v>240</v>
      </c>
      <c r="AN90" s="269" t="s">
        <v>240</v>
      </c>
      <c r="AO90" s="270" t="s">
        <v>240</v>
      </c>
      <c r="AP90" s="269" t="s">
        <v>240</v>
      </c>
      <c r="AQ90" s="270" t="s">
        <v>240</v>
      </c>
      <c r="AR90" s="267" t="s">
        <v>240</v>
      </c>
      <c r="AS90" s="268" t="s">
        <v>240</v>
      </c>
      <c r="AT90" s="267" t="s">
        <v>240</v>
      </c>
      <c r="AU90" s="268" t="s">
        <v>240</v>
      </c>
      <c r="AV90" s="269" t="s">
        <v>240</v>
      </c>
      <c r="AW90" s="270" t="s">
        <v>240</v>
      </c>
      <c r="AX90" s="269" t="s">
        <v>240</v>
      </c>
      <c r="AY90" s="270" t="s">
        <v>240</v>
      </c>
      <c r="AZ90" s="269" t="s">
        <v>240</v>
      </c>
      <c r="BA90" s="270" t="s">
        <v>240</v>
      </c>
      <c r="BB90" s="269" t="s">
        <v>240</v>
      </c>
      <c r="BC90" s="270" t="s">
        <v>240</v>
      </c>
      <c r="BD90" s="269" t="s">
        <v>240</v>
      </c>
      <c r="BE90" s="270" t="s">
        <v>240</v>
      </c>
      <c r="BF90" s="269" t="s">
        <v>240</v>
      </c>
      <c r="BG90" s="270" t="s">
        <v>240</v>
      </c>
      <c r="BH90" s="269" t="s">
        <v>240</v>
      </c>
      <c r="BI90" s="270" t="s">
        <v>240</v>
      </c>
      <c r="BJ90" s="269" t="s">
        <v>240</v>
      </c>
      <c r="BK90" s="270" t="s">
        <v>240</v>
      </c>
      <c r="BL90" s="272" t="s">
        <v>240</v>
      </c>
      <c r="BM90" s="273" t="s">
        <v>240</v>
      </c>
      <c r="BN90" s="269" t="s">
        <v>240</v>
      </c>
      <c r="BO90" s="270" t="s">
        <v>240</v>
      </c>
      <c r="BP90" s="269"/>
      <c r="BQ90" s="270"/>
      <c r="BR90" s="269"/>
      <c r="BS90" s="270"/>
      <c r="BT90" s="269"/>
      <c r="BU90" s="270"/>
    </row>
    <row r="91" spans="1:73" s="247" customFormat="1" x14ac:dyDescent="0.2">
      <c r="A91" s="256" t="s">
        <v>242</v>
      </c>
      <c r="B91" s="257">
        <v>0</v>
      </c>
      <c r="C91" s="257">
        <v>5.3E-3</v>
      </c>
      <c r="D91" s="257">
        <v>0</v>
      </c>
      <c r="E91" s="257">
        <v>7.3000000000000001E-3</v>
      </c>
      <c r="F91" s="257">
        <v>0</v>
      </c>
      <c r="G91" s="257">
        <v>6.7999999999999996E-3</v>
      </c>
      <c r="H91" s="258" t="s">
        <v>73</v>
      </c>
      <c r="I91" s="258">
        <v>6.0000000000000001E-3</v>
      </c>
      <c r="J91" s="258" t="s">
        <v>73</v>
      </c>
      <c r="K91" s="259">
        <v>4.7999999999999996E-3</v>
      </c>
      <c r="L91" s="258" t="s">
        <v>73</v>
      </c>
      <c r="M91" s="259">
        <v>1.3299999999999999E-2</v>
      </c>
      <c r="N91" s="258" t="s">
        <v>73</v>
      </c>
      <c r="O91" s="258">
        <v>8.3999999999999995E-3</v>
      </c>
      <c r="P91" s="258" t="s">
        <v>73</v>
      </c>
      <c r="Q91" s="259">
        <v>1.0500000000000001E-2</v>
      </c>
      <c r="R91" s="259" t="s">
        <v>73</v>
      </c>
      <c r="S91" s="259">
        <v>5.0000000000000001E-3</v>
      </c>
      <c r="T91" s="258" t="s">
        <v>73</v>
      </c>
      <c r="U91" s="259">
        <v>5.4999999999999997E-3</v>
      </c>
      <c r="V91" s="258" t="s">
        <v>73</v>
      </c>
      <c r="W91" s="260">
        <v>5.4000000000000003E-3</v>
      </c>
      <c r="X91" s="259" t="s">
        <v>73</v>
      </c>
      <c r="Y91" s="259">
        <v>1.6E-2</v>
      </c>
      <c r="Z91" s="259" t="s">
        <v>73</v>
      </c>
      <c r="AA91" s="259">
        <v>5.3E-3</v>
      </c>
      <c r="AB91" s="259" t="s">
        <v>73</v>
      </c>
      <c r="AC91" s="259">
        <v>1.0200000000000001E-2</v>
      </c>
      <c r="AD91" s="267" t="s">
        <v>240</v>
      </c>
      <c r="AE91" s="268">
        <v>6.8999999999999999E-3</v>
      </c>
      <c r="AF91" s="269" t="s">
        <v>240</v>
      </c>
      <c r="AG91" s="270">
        <v>6.6E-3</v>
      </c>
      <c r="AH91" s="267" t="s">
        <v>240</v>
      </c>
      <c r="AI91" s="268">
        <v>5.1999999999999998E-3</v>
      </c>
      <c r="AJ91" s="271" t="s">
        <v>240</v>
      </c>
      <c r="AK91" s="271">
        <v>6.0000000000000001E-3</v>
      </c>
      <c r="AL91" s="269" t="s">
        <v>240</v>
      </c>
      <c r="AM91" s="270">
        <v>3.8999999999999998E-3</v>
      </c>
      <c r="AN91" s="269" t="s">
        <v>240</v>
      </c>
      <c r="AO91" s="270">
        <v>5.8999999999999999E-3</v>
      </c>
      <c r="AP91" s="269" t="s">
        <v>240</v>
      </c>
      <c r="AQ91" s="270">
        <v>6.7000000000000002E-3</v>
      </c>
      <c r="AR91" s="267" t="s">
        <v>240</v>
      </c>
      <c r="AS91" s="268">
        <v>2.3E-3</v>
      </c>
      <c r="AT91" s="267" t="s">
        <v>240</v>
      </c>
      <c r="AU91" s="268">
        <v>5.4000000000000003E-3</v>
      </c>
      <c r="AV91" s="269" t="s">
        <v>240</v>
      </c>
      <c r="AW91" s="270">
        <v>2.5999999999999999E-3</v>
      </c>
      <c r="AX91" s="269" t="s">
        <v>240</v>
      </c>
      <c r="AY91" s="270">
        <v>5.1999999999999998E-3</v>
      </c>
      <c r="AZ91" s="269" t="s">
        <v>240</v>
      </c>
      <c r="BA91" s="270">
        <v>8.6E-3</v>
      </c>
      <c r="BB91" s="269" t="s">
        <v>240</v>
      </c>
      <c r="BC91" s="270">
        <v>4.3E-3</v>
      </c>
      <c r="BD91" s="269" t="s">
        <v>240</v>
      </c>
      <c r="BE91" s="270">
        <v>3.5000000000000001E-3</v>
      </c>
      <c r="BF91" s="269" t="s">
        <v>240</v>
      </c>
      <c r="BG91" s="270">
        <v>5.1000000000000004E-3</v>
      </c>
      <c r="BH91" s="269" t="s">
        <v>240</v>
      </c>
      <c r="BI91" s="270">
        <v>2.8E-3</v>
      </c>
      <c r="BJ91" s="269" t="s">
        <v>240</v>
      </c>
      <c r="BK91" s="270">
        <v>4.4000000000000003E-3</v>
      </c>
      <c r="BL91" s="272" t="s">
        <v>240</v>
      </c>
      <c r="BM91" s="273">
        <v>5.1000000000000004E-3</v>
      </c>
      <c r="BN91" s="269" t="s">
        <v>240</v>
      </c>
      <c r="BO91" s="270">
        <v>3.2000000000000002E-3</v>
      </c>
      <c r="BP91" s="269"/>
      <c r="BQ91" s="270"/>
      <c r="BR91" s="269"/>
      <c r="BS91" s="270"/>
      <c r="BT91" s="269"/>
      <c r="BU91" s="270"/>
    </row>
    <row r="92" spans="1:73" s="247" customFormat="1" x14ac:dyDescent="0.2">
      <c r="A92" s="256" t="s">
        <v>243</v>
      </c>
      <c r="B92" s="257">
        <v>0</v>
      </c>
      <c r="C92" s="257">
        <v>0</v>
      </c>
      <c r="D92" s="257">
        <v>0</v>
      </c>
      <c r="E92" s="257">
        <v>2.2000000000000001E-3</v>
      </c>
      <c r="F92" s="257">
        <v>0</v>
      </c>
      <c r="G92" s="257">
        <v>3.3999999999999998E-3</v>
      </c>
      <c r="H92" s="258" t="s">
        <v>73</v>
      </c>
      <c r="I92" s="258">
        <v>2.0000000000000001E-4</v>
      </c>
      <c r="J92" s="258" t="s">
        <v>73</v>
      </c>
      <c r="K92" s="259">
        <v>2.0000000000000001E-4</v>
      </c>
      <c r="L92" s="258" t="s">
        <v>73</v>
      </c>
      <c r="M92" s="259">
        <v>3.8999999999999998E-3</v>
      </c>
      <c r="N92" s="258" t="s">
        <v>73</v>
      </c>
      <c r="O92" s="258">
        <v>2.9999999999999997E-4</v>
      </c>
      <c r="P92" s="258" t="s">
        <v>73</v>
      </c>
      <c r="Q92" s="259">
        <v>2.3999999999999998E-3</v>
      </c>
      <c r="R92" s="259" t="s">
        <v>73</v>
      </c>
      <c r="S92" s="259">
        <v>5.9999999999999995E-4</v>
      </c>
      <c r="T92" s="258" t="s">
        <v>73</v>
      </c>
      <c r="U92" s="259">
        <v>4.0000000000000002E-4</v>
      </c>
      <c r="V92" s="258" t="s">
        <v>73</v>
      </c>
      <c r="W92" s="260">
        <v>2.9999999999999997E-4</v>
      </c>
      <c r="X92" s="259" t="s">
        <v>73</v>
      </c>
      <c r="Y92" s="259">
        <v>1.8E-3</v>
      </c>
      <c r="Z92" s="259" t="s">
        <v>73</v>
      </c>
      <c r="AA92" s="259">
        <v>4.0000000000000002E-4</v>
      </c>
      <c r="AB92" s="259" t="s">
        <v>73</v>
      </c>
      <c r="AC92" s="259">
        <v>2.5000000000000001E-3</v>
      </c>
      <c r="AD92" s="267" t="s">
        <v>240</v>
      </c>
      <c r="AE92" s="268">
        <v>5.9999999999999995E-4</v>
      </c>
      <c r="AF92" s="269" t="s">
        <v>240</v>
      </c>
      <c r="AG92" s="270">
        <v>1.4E-3</v>
      </c>
      <c r="AH92" s="267" t="s">
        <v>240</v>
      </c>
      <c r="AI92" s="268">
        <v>5.0000000000000001E-4</v>
      </c>
      <c r="AJ92" s="271" t="s">
        <v>240</v>
      </c>
      <c r="AK92" s="271">
        <v>1.8E-3</v>
      </c>
      <c r="AL92" s="269" t="s">
        <v>240</v>
      </c>
      <c r="AM92" s="270">
        <v>5.9999999999999995E-4</v>
      </c>
      <c r="AN92" s="269" t="s">
        <v>240</v>
      </c>
      <c r="AO92" s="270">
        <v>2.9999999999999997E-4</v>
      </c>
      <c r="AP92" s="269" t="s">
        <v>240</v>
      </c>
      <c r="AQ92" s="270">
        <v>2.9999999999999997E-4</v>
      </c>
      <c r="AR92" s="267" t="s">
        <v>240</v>
      </c>
      <c r="AS92" s="268">
        <v>2.3999999999999998E-3</v>
      </c>
      <c r="AT92" s="267" t="s">
        <v>240</v>
      </c>
      <c r="AU92" s="268">
        <v>1.8E-3</v>
      </c>
      <c r="AV92" s="269" t="s">
        <v>240</v>
      </c>
      <c r="AW92" s="270">
        <v>8.9999999999999998E-4</v>
      </c>
      <c r="AX92" s="269" t="s">
        <v>240</v>
      </c>
      <c r="AY92" s="270">
        <v>3.3E-3</v>
      </c>
      <c r="AZ92" s="269" t="s">
        <v>240</v>
      </c>
      <c r="BA92" s="270">
        <v>1.8E-3</v>
      </c>
      <c r="BB92" s="269" t="s">
        <v>240</v>
      </c>
      <c r="BC92" s="270">
        <v>2E-3</v>
      </c>
      <c r="BD92" s="269" t="s">
        <v>240</v>
      </c>
      <c r="BE92" s="270">
        <v>1.8E-3</v>
      </c>
      <c r="BF92" s="269" t="s">
        <v>240</v>
      </c>
      <c r="BG92" s="270">
        <v>8.0000000000000004E-4</v>
      </c>
      <c r="BH92" s="269" t="s">
        <v>240</v>
      </c>
      <c r="BI92" s="270">
        <v>1.4E-3</v>
      </c>
      <c r="BJ92" s="269" t="s">
        <v>240</v>
      </c>
      <c r="BK92" s="270">
        <v>5.9999999999999995E-4</v>
      </c>
      <c r="BL92" s="272" t="s">
        <v>240</v>
      </c>
      <c r="BM92" s="273">
        <v>3.0999999999999999E-3</v>
      </c>
      <c r="BN92" s="269" t="s">
        <v>240</v>
      </c>
      <c r="BO92" s="270">
        <v>2.9999999999999997E-4</v>
      </c>
      <c r="BP92" s="269"/>
      <c r="BQ92" s="270"/>
      <c r="BR92" s="269"/>
      <c r="BS92" s="270"/>
      <c r="BT92" s="269"/>
      <c r="BU92" s="270"/>
    </row>
    <row r="93" spans="1:73" s="247" customFormat="1" x14ac:dyDescent="0.2">
      <c r="A93" s="256" t="s">
        <v>244</v>
      </c>
      <c r="B93" s="257">
        <v>0</v>
      </c>
      <c r="C93" s="257">
        <v>1.4E-3</v>
      </c>
      <c r="D93" s="257">
        <v>0</v>
      </c>
      <c r="E93" s="257">
        <v>0</v>
      </c>
      <c r="F93" s="257">
        <v>0</v>
      </c>
      <c r="G93" s="257">
        <v>0</v>
      </c>
      <c r="H93" s="258" t="s">
        <v>73</v>
      </c>
      <c r="I93" s="258">
        <v>0</v>
      </c>
      <c r="J93" s="258" t="s">
        <v>73</v>
      </c>
      <c r="K93" s="259">
        <v>0</v>
      </c>
      <c r="L93" s="258" t="s">
        <v>73</v>
      </c>
      <c r="M93" s="259">
        <v>0</v>
      </c>
      <c r="N93" s="258" t="s">
        <v>73</v>
      </c>
      <c r="O93" s="258">
        <v>0</v>
      </c>
      <c r="P93" s="258" t="s">
        <v>73</v>
      </c>
      <c r="Q93" s="259">
        <v>0</v>
      </c>
      <c r="R93" s="259" t="s">
        <v>73</v>
      </c>
      <c r="S93" s="259" t="s">
        <v>73</v>
      </c>
      <c r="T93" s="258" t="s">
        <v>73</v>
      </c>
      <c r="U93" s="259" t="s">
        <v>73</v>
      </c>
      <c r="V93" s="258" t="s">
        <v>73</v>
      </c>
      <c r="W93" s="260" t="s">
        <v>73</v>
      </c>
      <c r="X93" s="259" t="s">
        <v>73</v>
      </c>
      <c r="Y93" s="259" t="s">
        <v>73</v>
      </c>
      <c r="Z93" s="259" t="s">
        <v>73</v>
      </c>
      <c r="AA93" s="274" t="s">
        <v>73</v>
      </c>
      <c r="AB93" s="259" t="s">
        <v>73</v>
      </c>
      <c r="AC93" s="259" t="s">
        <v>73</v>
      </c>
      <c r="AD93" s="267" t="s">
        <v>240</v>
      </c>
      <c r="AE93" s="268" t="s">
        <v>240</v>
      </c>
      <c r="AF93" s="269" t="s">
        <v>240</v>
      </c>
      <c r="AG93" s="270" t="s">
        <v>240</v>
      </c>
      <c r="AH93" s="267" t="s">
        <v>240</v>
      </c>
      <c r="AI93" s="268" t="s">
        <v>240</v>
      </c>
      <c r="AJ93" s="271" t="s">
        <v>240</v>
      </c>
      <c r="AK93" s="271" t="s">
        <v>240</v>
      </c>
      <c r="AL93" s="269" t="s">
        <v>240</v>
      </c>
      <c r="AM93" s="270" t="s">
        <v>240</v>
      </c>
      <c r="AN93" s="269" t="s">
        <v>240</v>
      </c>
      <c r="AO93" s="270" t="s">
        <v>240</v>
      </c>
      <c r="AP93" s="269" t="s">
        <v>240</v>
      </c>
      <c r="AQ93" s="270" t="s">
        <v>240</v>
      </c>
      <c r="AR93" s="267" t="s">
        <v>240</v>
      </c>
      <c r="AS93" s="268" t="s">
        <v>240</v>
      </c>
      <c r="AT93" s="267" t="s">
        <v>240</v>
      </c>
      <c r="AU93" s="268" t="s">
        <v>240</v>
      </c>
      <c r="AV93" s="269" t="s">
        <v>240</v>
      </c>
      <c r="AW93" s="270" t="s">
        <v>240</v>
      </c>
      <c r="AX93" s="269" t="s">
        <v>240</v>
      </c>
      <c r="AY93" s="270" t="s">
        <v>240</v>
      </c>
      <c r="AZ93" s="269" t="s">
        <v>240</v>
      </c>
      <c r="BA93" s="270" t="s">
        <v>240</v>
      </c>
      <c r="BB93" s="269" t="s">
        <v>240</v>
      </c>
      <c r="BC93" s="270" t="s">
        <v>240</v>
      </c>
      <c r="BD93" s="269" t="s">
        <v>240</v>
      </c>
      <c r="BE93" s="270" t="s">
        <v>240</v>
      </c>
      <c r="BF93" s="269" t="s">
        <v>240</v>
      </c>
      <c r="BG93" s="270" t="s">
        <v>240</v>
      </c>
      <c r="BH93" s="269" t="s">
        <v>240</v>
      </c>
      <c r="BI93" s="270" t="s">
        <v>240</v>
      </c>
      <c r="BJ93" s="269" t="s">
        <v>240</v>
      </c>
      <c r="BK93" s="270" t="s">
        <v>240</v>
      </c>
      <c r="BL93" s="272" t="s">
        <v>240</v>
      </c>
      <c r="BM93" s="273" t="s">
        <v>240</v>
      </c>
      <c r="BN93" s="269" t="s">
        <v>240</v>
      </c>
      <c r="BO93" s="270" t="s">
        <v>240</v>
      </c>
      <c r="BP93" s="269"/>
      <c r="BQ93" s="270"/>
      <c r="BR93" s="269"/>
      <c r="BS93" s="270"/>
      <c r="BT93" s="269"/>
      <c r="BU93" s="270"/>
    </row>
    <row r="94" spans="1:73" s="247" customFormat="1" x14ac:dyDescent="0.2">
      <c r="A94" s="256" t="s">
        <v>245</v>
      </c>
      <c r="B94" s="257">
        <v>0</v>
      </c>
      <c r="C94" s="257">
        <v>3.9300000000000002E-2</v>
      </c>
      <c r="D94" s="257">
        <v>0</v>
      </c>
      <c r="E94" s="257">
        <v>2.8799999999999999E-2</v>
      </c>
      <c r="F94" s="257">
        <v>0</v>
      </c>
      <c r="G94" s="257">
        <v>1.72E-2</v>
      </c>
      <c r="H94" s="258" t="s">
        <v>73</v>
      </c>
      <c r="I94" s="258">
        <v>2.01E-2</v>
      </c>
      <c r="J94" s="258" t="s">
        <v>73</v>
      </c>
      <c r="K94" s="259">
        <v>2.3199999999999998E-2</v>
      </c>
      <c r="L94" s="258" t="s">
        <v>73</v>
      </c>
      <c r="M94" s="259">
        <v>2.8799999999999999E-2</v>
      </c>
      <c r="N94" s="258" t="s">
        <v>73</v>
      </c>
      <c r="O94" s="258">
        <v>2.1299999999999999E-2</v>
      </c>
      <c r="P94" s="258" t="s">
        <v>73</v>
      </c>
      <c r="Q94" s="259">
        <v>1.89E-2</v>
      </c>
      <c r="R94" s="259" t="s">
        <v>73</v>
      </c>
      <c r="S94" s="259">
        <v>1.9199999999999998E-2</v>
      </c>
      <c r="T94" s="258" t="s">
        <v>73</v>
      </c>
      <c r="U94" s="259">
        <v>2.81E-2</v>
      </c>
      <c r="V94" s="258" t="s">
        <v>73</v>
      </c>
      <c r="W94" s="260">
        <v>1.7000000000000001E-2</v>
      </c>
      <c r="X94" s="259" t="s">
        <v>73</v>
      </c>
      <c r="Y94" s="259">
        <v>3.8199999999999998E-2</v>
      </c>
      <c r="Z94" s="259" t="s">
        <v>73</v>
      </c>
      <c r="AA94" s="259">
        <v>2.6499999999999999E-2</v>
      </c>
      <c r="AB94" s="259" t="s">
        <v>73</v>
      </c>
      <c r="AC94" s="259">
        <v>3.6400000000000002E-2</v>
      </c>
      <c r="AD94" s="267" t="s">
        <v>240</v>
      </c>
      <c r="AE94" s="268">
        <v>2.5600000000000001E-2</v>
      </c>
      <c r="AF94" s="269" t="s">
        <v>240</v>
      </c>
      <c r="AG94" s="270">
        <v>2.3599999999999999E-2</v>
      </c>
      <c r="AH94" s="267" t="s">
        <v>240</v>
      </c>
      <c r="AI94" s="268">
        <v>1.78E-2</v>
      </c>
      <c r="AJ94" s="271" t="s">
        <v>240</v>
      </c>
      <c r="AK94" s="271">
        <v>1.8599999999999998E-2</v>
      </c>
      <c r="AL94" s="269" t="s">
        <v>240</v>
      </c>
      <c r="AM94" s="270">
        <v>2.2200000000000001E-2</v>
      </c>
      <c r="AN94" s="269" t="s">
        <v>240</v>
      </c>
      <c r="AO94" s="270">
        <v>2.4500000000000001E-2</v>
      </c>
      <c r="AP94" s="269" t="s">
        <v>240</v>
      </c>
      <c r="AQ94" s="270">
        <v>2.2700000000000001E-2</v>
      </c>
      <c r="AR94" s="267" t="s">
        <v>240</v>
      </c>
      <c r="AS94" s="268">
        <v>2.2499999999999999E-2</v>
      </c>
      <c r="AT94" s="267" t="s">
        <v>240</v>
      </c>
      <c r="AU94" s="268">
        <v>2.5000000000000001E-2</v>
      </c>
      <c r="AV94" s="269" t="s">
        <v>240</v>
      </c>
      <c r="AW94" s="270">
        <v>2.23E-2</v>
      </c>
      <c r="AX94" s="269" t="s">
        <v>240</v>
      </c>
      <c r="AY94" s="270">
        <v>2.7300000000000001E-2</v>
      </c>
      <c r="AZ94" s="269" t="s">
        <v>240</v>
      </c>
      <c r="BA94" s="270">
        <v>4.2599999999999999E-2</v>
      </c>
      <c r="BB94" s="269" t="s">
        <v>240</v>
      </c>
      <c r="BC94" s="270">
        <v>2.7799999999999998E-2</v>
      </c>
      <c r="BD94" s="269" t="s">
        <v>240</v>
      </c>
      <c r="BE94" s="270">
        <v>1.9300000000000001E-2</v>
      </c>
      <c r="BF94" s="269" t="s">
        <v>240</v>
      </c>
      <c r="BG94" s="270">
        <v>2.2800000000000001E-2</v>
      </c>
      <c r="BH94" s="269" t="s">
        <v>240</v>
      </c>
      <c r="BI94" s="270">
        <v>2.0899999999999998E-2</v>
      </c>
      <c r="BJ94" s="269" t="s">
        <v>240</v>
      </c>
      <c r="BK94" s="270">
        <v>3.1099999999999999E-2</v>
      </c>
      <c r="BL94" s="272" t="s">
        <v>240</v>
      </c>
      <c r="BM94" s="273">
        <v>2.5000000000000001E-2</v>
      </c>
      <c r="BN94" s="269" t="s">
        <v>240</v>
      </c>
      <c r="BO94" s="270">
        <v>2.7900000000000001E-2</v>
      </c>
      <c r="BP94" s="269"/>
      <c r="BQ94" s="270"/>
      <c r="BR94" s="269"/>
      <c r="BS94" s="270"/>
      <c r="BT94" s="269"/>
      <c r="BU94" s="270"/>
    </row>
    <row r="95" spans="1:73" s="247" customFormat="1" x14ac:dyDescent="0.2">
      <c r="A95" s="256" t="s">
        <v>246</v>
      </c>
      <c r="B95" s="257">
        <v>0</v>
      </c>
      <c r="C95" s="257">
        <v>0</v>
      </c>
      <c r="D95" s="257">
        <v>0</v>
      </c>
      <c r="E95" s="257">
        <v>0</v>
      </c>
      <c r="F95" s="257">
        <v>0</v>
      </c>
      <c r="G95" s="257">
        <v>0</v>
      </c>
      <c r="H95" s="258" t="s">
        <v>73</v>
      </c>
      <c r="I95" s="258">
        <v>0</v>
      </c>
      <c r="J95" s="258" t="s">
        <v>73</v>
      </c>
      <c r="K95" s="259">
        <v>0</v>
      </c>
      <c r="L95" s="258" t="s">
        <v>73</v>
      </c>
      <c r="M95" s="259">
        <v>0</v>
      </c>
      <c r="N95" s="258" t="s">
        <v>73</v>
      </c>
      <c r="O95" s="258">
        <v>0</v>
      </c>
      <c r="P95" s="258" t="s">
        <v>73</v>
      </c>
      <c r="Q95" s="259">
        <v>0</v>
      </c>
      <c r="R95" s="258" t="s">
        <v>73</v>
      </c>
      <c r="S95" s="259" t="s">
        <v>73</v>
      </c>
      <c r="T95" s="258" t="s">
        <v>73</v>
      </c>
      <c r="U95" s="259" t="s">
        <v>73</v>
      </c>
      <c r="V95" s="258" t="s">
        <v>73</v>
      </c>
      <c r="W95" s="260" t="s">
        <v>73</v>
      </c>
      <c r="X95" s="259" t="s">
        <v>73</v>
      </c>
      <c r="Y95" s="259" t="s">
        <v>73</v>
      </c>
      <c r="Z95" s="259" t="s">
        <v>73</v>
      </c>
      <c r="AA95" s="259" t="s">
        <v>73</v>
      </c>
      <c r="AB95" s="259" t="s">
        <v>73</v>
      </c>
      <c r="AC95" s="259" t="s">
        <v>73</v>
      </c>
      <c r="AD95" s="267" t="s">
        <v>240</v>
      </c>
      <c r="AE95" s="268" t="s">
        <v>240</v>
      </c>
      <c r="AF95" s="269" t="s">
        <v>240</v>
      </c>
      <c r="AG95" s="270" t="s">
        <v>240</v>
      </c>
      <c r="AH95" s="267" t="s">
        <v>240</v>
      </c>
      <c r="AI95" s="268" t="s">
        <v>240</v>
      </c>
      <c r="AJ95" s="271" t="s">
        <v>240</v>
      </c>
      <c r="AK95" s="271" t="s">
        <v>240</v>
      </c>
      <c r="AL95" s="269" t="s">
        <v>240</v>
      </c>
      <c r="AM95" s="270" t="s">
        <v>240</v>
      </c>
      <c r="AN95" s="269" t="s">
        <v>240</v>
      </c>
      <c r="AO95" s="270" t="s">
        <v>240</v>
      </c>
      <c r="AP95" s="269" t="s">
        <v>240</v>
      </c>
      <c r="AQ95" s="270" t="s">
        <v>240</v>
      </c>
      <c r="AR95" s="267" t="s">
        <v>240</v>
      </c>
      <c r="AS95" s="268" t="s">
        <v>240</v>
      </c>
      <c r="AT95" s="267" t="s">
        <v>240</v>
      </c>
      <c r="AU95" s="268" t="s">
        <v>240</v>
      </c>
      <c r="AV95" s="269" t="s">
        <v>240</v>
      </c>
      <c r="AW95" s="270" t="s">
        <v>240</v>
      </c>
      <c r="AX95" s="269" t="s">
        <v>240</v>
      </c>
      <c r="AY95" s="270" t="s">
        <v>240</v>
      </c>
      <c r="AZ95" s="269" t="s">
        <v>240</v>
      </c>
      <c r="BA95" s="270" t="s">
        <v>240</v>
      </c>
      <c r="BB95" s="269" t="s">
        <v>240</v>
      </c>
      <c r="BC95" s="270" t="s">
        <v>240</v>
      </c>
      <c r="BD95" s="269" t="s">
        <v>240</v>
      </c>
      <c r="BE95" s="270" t="s">
        <v>240</v>
      </c>
      <c r="BF95" s="269" t="s">
        <v>240</v>
      </c>
      <c r="BG95" s="270" t="s">
        <v>240</v>
      </c>
      <c r="BH95" s="269" t="s">
        <v>240</v>
      </c>
      <c r="BI95" s="270" t="s">
        <v>240</v>
      </c>
      <c r="BJ95" s="269" t="s">
        <v>240</v>
      </c>
      <c r="BK95" s="270" t="s">
        <v>240</v>
      </c>
      <c r="BL95" s="272" t="s">
        <v>240</v>
      </c>
      <c r="BM95" s="273" t="s">
        <v>240</v>
      </c>
      <c r="BN95" s="269" t="s">
        <v>240</v>
      </c>
      <c r="BO95" s="270" t="s">
        <v>240</v>
      </c>
      <c r="BP95" s="269"/>
      <c r="BQ95" s="270"/>
      <c r="BR95" s="269"/>
      <c r="BS95" s="270"/>
      <c r="BT95" s="269"/>
      <c r="BU95" s="270"/>
    </row>
    <row r="96" spans="1:73" s="247" customFormat="1" x14ac:dyDescent="0.2">
      <c r="A96" s="256" t="s">
        <v>247</v>
      </c>
      <c r="B96" s="257">
        <v>0</v>
      </c>
      <c r="C96" s="257">
        <v>0</v>
      </c>
      <c r="D96" s="257">
        <v>0</v>
      </c>
      <c r="E96" s="257">
        <v>0</v>
      </c>
      <c r="F96" s="257">
        <v>0</v>
      </c>
      <c r="G96" s="257">
        <v>6.7999999999999996E-3</v>
      </c>
      <c r="H96" s="258" t="s">
        <v>73</v>
      </c>
      <c r="I96" s="258">
        <v>8.3999999999999995E-3</v>
      </c>
      <c r="J96" s="258" t="s">
        <v>73</v>
      </c>
      <c r="K96" s="259">
        <v>2.8999999999999998E-3</v>
      </c>
      <c r="L96" s="258" t="s">
        <v>73</v>
      </c>
      <c r="M96" s="259">
        <v>1.41E-2</v>
      </c>
      <c r="N96" s="258" t="s">
        <v>73</v>
      </c>
      <c r="O96" s="258">
        <v>8.2000000000000007E-3</v>
      </c>
      <c r="P96" s="258" t="s">
        <v>73</v>
      </c>
      <c r="Q96" s="259">
        <v>1.6E-2</v>
      </c>
      <c r="R96" s="259" t="s">
        <v>73</v>
      </c>
      <c r="S96" s="259">
        <v>1.0999999999999999E-2</v>
      </c>
      <c r="T96" s="258" t="s">
        <v>73</v>
      </c>
      <c r="U96" s="259">
        <v>1.03E-2</v>
      </c>
      <c r="V96" s="258" t="s">
        <v>73</v>
      </c>
      <c r="W96" s="260">
        <v>8.9999999999999993E-3</v>
      </c>
      <c r="X96" s="259" t="s">
        <v>73</v>
      </c>
      <c r="Y96" s="259">
        <v>1.7100000000000001E-2</v>
      </c>
      <c r="Z96" s="259" t="s">
        <v>73</v>
      </c>
      <c r="AA96" s="259">
        <v>7.1000000000000004E-3</v>
      </c>
      <c r="AB96" s="259" t="s">
        <v>73</v>
      </c>
      <c r="AC96" s="259">
        <v>7.1000000000000004E-3</v>
      </c>
      <c r="AD96" s="267" t="s">
        <v>240</v>
      </c>
      <c r="AE96" s="268">
        <v>4.3E-3</v>
      </c>
      <c r="AF96" s="269" t="s">
        <v>240</v>
      </c>
      <c r="AG96" s="270">
        <v>3.3999999999999998E-3</v>
      </c>
      <c r="AH96" s="267" t="s">
        <v>240</v>
      </c>
      <c r="AI96" s="268">
        <v>2.2000000000000001E-3</v>
      </c>
      <c r="AJ96" s="271" t="s">
        <v>240</v>
      </c>
      <c r="AK96" s="271">
        <v>2.3999999999999998E-3</v>
      </c>
      <c r="AL96" s="269" t="s">
        <v>240</v>
      </c>
      <c r="AM96" s="270">
        <v>2.7000000000000001E-3</v>
      </c>
      <c r="AN96" s="269" t="s">
        <v>240</v>
      </c>
      <c r="AO96" s="270">
        <v>4.7999999999999996E-3</v>
      </c>
      <c r="AP96" s="269" t="s">
        <v>240</v>
      </c>
      <c r="AQ96" s="270">
        <v>2.5999999999999999E-3</v>
      </c>
      <c r="AR96" s="267" t="s">
        <v>240</v>
      </c>
      <c r="AS96" s="268">
        <v>3.5999999999999999E-3</v>
      </c>
      <c r="AT96" s="267" t="s">
        <v>240</v>
      </c>
      <c r="AU96" s="268">
        <v>3.5000000000000001E-3</v>
      </c>
      <c r="AV96" s="269" t="s">
        <v>240</v>
      </c>
      <c r="AW96" s="270">
        <v>0.16</v>
      </c>
      <c r="AX96" s="269" t="s">
        <v>240</v>
      </c>
      <c r="AY96" s="270">
        <v>2.3999999999999998E-3</v>
      </c>
      <c r="AZ96" s="269" t="s">
        <v>240</v>
      </c>
      <c r="BA96" s="270">
        <v>3.8999999999999998E-3</v>
      </c>
      <c r="BB96" s="269" t="s">
        <v>240</v>
      </c>
      <c r="BC96" s="270">
        <v>2.3999999999999998E-3</v>
      </c>
      <c r="BD96" s="269" t="s">
        <v>240</v>
      </c>
      <c r="BE96" s="270">
        <v>2.7000000000000001E-3</v>
      </c>
      <c r="BF96" s="269" t="s">
        <v>240</v>
      </c>
      <c r="BG96" s="270">
        <v>2.3999999999999998E-3</v>
      </c>
      <c r="BH96" s="269" t="s">
        <v>240</v>
      </c>
      <c r="BI96" s="270">
        <v>3.8999999999999998E-3</v>
      </c>
      <c r="BJ96" s="269" t="s">
        <v>240</v>
      </c>
      <c r="BK96" s="270">
        <v>2E-3</v>
      </c>
      <c r="BL96" s="272" t="s">
        <v>240</v>
      </c>
      <c r="BM96" s="273">
        <v>3.0999999999999999E-3</v>
      </c>
      <c r="BN96" s="269" t="s">
        <v>240</v>
      </c>
      <c r="BO96" s="270">
        <v>4.4999999999999997E-3</v>
      </c>
      <c r="BP96" s="269"/>
      <c r="BQ96" s="270"/>
      <c r="BR96" s="269"/>
      <c r="BS96" s="270"/>
      <c r="BT96" s="269"/>
      <c r="BU96" s="270"/>
    </row>
    <row r="97" spans="1:73" s="247" customFormat="1" x14ac:dyDescent="0.2">
      <c r="A97" s="275" t="s">
        <v>248</v>
      </c>
      <c r="B97" s="258">
        <v>0</v>
      </c>
      <c r="C97" s="258">
        <v>0</v>
      </c>
      <c r="D97" s="258">
        <v>0</v>
      </c>
      <c r="E97" s="258">
        <v>0</v>
      </c>
      <c r="F97" s="258">
        <v>0</v>
      </c>
      <c r="G97" s="257">
        <v>0</v>
      </c>
      <c r="H97" s="258" t="s">
        <v>73</v>
      </c>
      <c r="I97" s="258">
        <v>0</v>
      </c>
      <c r="J97" s="258" t="s">
        <v>73</v>
      </c>
      <c r="K97" s="259">
        <v>0</v>
      </c>
      <c r="L97" s="258" t="s">
        <v>73</v>
      </c>
      <c r="M97" s="259">
        <v>0</v>
      </c>
      <c r="N97" s="258" t="s">
        <v>73</v>
      </c>
      <c r="O97" s="258">
        <v>0</v>
      </c>
      <c r="P97" s="258" t="s">
        <v>73</v>
      </c>
      <c r="Q97" s="259">
        <v>0</v>
      </c>
      <c r="R97" s="259" t="s">
        <v>73</v>
      </c>
      <c r="S97" s="259" t="s">
        <v>73</v>
      </c>
      <c r="T97" s="258" t="s">
        <v>73</v>
      </c>
      <c r="U97" s="259" t="s">
        <v>73</v>
      </c>
      <c r="V97" s="258" t="s">
        <v>73</v>
      </c>
      <c r="W97" s="260" t="s">
        <v>73</v>
      </c>
      <c r="X97" s="259" t="s">
        <v>73</v>
      </c>
      <c r="Y97" s="259" t="s">
        <v>73</v>
      </c>
      <c r="Z97" s="259" t="s">
        <v>73</v>
      </c>
      <c r="AA97" s="259" t="s">
        <v>73</v>
      </c>
      <c r="AB97" s="259" t="s">
        <v>73</v>
      </c>
      <c r="AC97" s="259" t="s">
        <v>73</v>
      </c>
      <c r="AD97" s="267" t="s">
        <v>240</v>
      </c>
      <c r="AE97" s="268" t="s">
        <v>240</v>
      </c>
      <c r="AF97" s="269" t="s">
        <v>240</v>
      </c>
      <c r="AG97" s="270" t="s">
        <v>240</v>
      </c>
      <c r="AH97" s="267" t="s">
        <v>240</v>
      </c>
      <c r="AI97" s="268" t="s">
        <v>240</v>
      </c>
      <c r="AJ97" s="271" t="s">
        <v>240</v>
      </c>
      <c r="AK97" s="271" t="s">
        <v>240</v>
      </c>
      <c r="AL97" s="269" t="s">
        <v>240</v>
      </c>
      <c r="AM97" s="270" t="s">
        <v>240</v>
      </c>
      <c r="AN97" s="269" t="s">
        <v>240</v>
      </c>
      <c r="AO97" s="270" t="s">
        <v>240</v>
      </c>
      <c r="AP97" s="269" t="s">
        <v>240</v>
      </c>
      <c r="AQ97" s="270" t="s">
        <v>240</v>
      </c>
      <c r="AR97" s="267" t="s">
        <v>240</v>
      </c>
      <c r="AS97" s="268" t="s">
        <v>240</v>
      </c>
      <c r="AT97" s="267" t="s">
        <v>240</v>
      </c>
      <c r="AU97" s="268" t="s">
        <v>240</v>
      </c>
      <c r="AV97" s="269" t="s">
        <v>240</v>
      </c>
      <c r="AW97" s="270" t="s">
        <v>240</v>
      </c>
      <c r="AX97" s="269" t="s">
        <v>240</v>
      </c>
      <c r="AY97" s="270" t="s">
        <v>240</v>
      </c>
      <c r="AZ97" s="269" t="s">
        <v>240</v>
      </c>
      <c r="BA97" s="270" t="s">
        <v>240</v>
      </c>
      <c r="BB97" s="269" t="s">
        <v>240</v>
      </c>
      <c r="BC97" s="270" t="s">
        <v>240</v>
      </c>
      <c r="BD97" s="269" t="s">
        <v>240</v>
      </c>
      <c r="BE97" s="270" t="s">
        <v>240</v>
      </c>
      <c r="BF97" s="269" t="s">
        <v>240</v>
      </c>
      <c r="BG97" s="270" t="s">
        <v>240</v>
      </c>
      <c r="BH97" s="269" t="s">
        <v>240</v>
      </c>
      <c r="BI97" s="270" t="s">
        <v>240</v>
      </c>
      <c r="BJ97" s="269" t="s">
        <v>240</v>
      </c>
      <c r="BK97" s="270" t="s">
        <v>240</v>
      </c>
      <c r="BL97" s="272" t="s">
        <v>240</v>
      </c>
      <c r="BM97" s="273" t="s">
        <v>240</v>
      </c>
      <c r="BN97" s="269" t="s">
        <v>240</v>
      </c>
      <c r="BO97" s="270" t="s">
        <v>240</v>
      </c>
      <c r="BP97" s="269"/>
      <c r="BQ97" s="270"/>
      <c r="BR97" s="269"/>
      <c r="BS97" s="270"/>
      <c r="BT97" s="269"/>
      <c r="BU97" s="270"/>
    </row>
    <row r="98" spans="1:73" s="247" customFormat="1" ht="12.75" customHeight="1" x14ac:dyDescent="0.2">
      <c r="A98" s="276" t="s">
        <v>249</v>
      </c>
      <c r="B98" s="287">
        <v>6.5699999999999995E-2</v>
      </c>
      <c r="C98" s="287"/>
      <c r="D98" s="287">
        <v>4.2799999999999998E-2</v>
      </c>
      <c r="E98" s="287"/>
      <c r="F98" s="287">
        <v>3.4200000000000001E-2</v>
      </c>
      <c r="G98" s="287"/>
      <c r="H98" s="287">
        <v>3.4799999999999998E-2</v>
      </c>
      <c r="I98" s="287"/>
      <c r="J98" s="287">
        <v>3.1199999999999999E-2</v>
      </c>
      <c r="K98" s="287"/>
      <c r="L98" s="287">
        <v>6.0100000000000001E-2</v>
      </c>
      <c r="M98" s="287"/>
      <c r="N98" s="287">
        <v>3.8399999999999997E-2</v>
      </c>
      <c r="O98" s="287"/>
      <c r="P98" s="287">
        <v>4.8099999999999997E-2</v>
      </c>
      <c r="Q98" s="287"/>
      <c r="R98" s="287">
        <v>3.61E-2</v>
      </c>
      <c r="S98" s="287"/>
      <c r="T98" s="287">
        <v>4.4299999999999999E-2</v>
      </c>
      <c r="U98" s="287"/>
      <c r="V98" s="287">
        <v>3.4000000000000002E-2</v>
      </c>
      <c r="W98" s="287"/>
      <c r="X98" s="287">
        <v>7.3099999999999998E-2</v>
      </c>
      <c r="Y98" s="287"/>
      <c r="Z98" s="287">
        <v>3.9300000000000002E-2</v>
      </c>
      <c r="AA98" s="287"/>
      <c r="AB98" s="287">
        <v>6.5100000000000005E-2</v>
      </c>
      <c r="AC98" s="287"/>
      <c r="AD98" s="287">
        <v>4.1200000000000001E-2</v>
      </c>
      <c r="AE98" s="287"/>
      <c r="AF98" s="287">
        <v>3.6999999999999998E-2</v>
      </c>
      <c r="AG98" s="287"/>
      <c r="AH98" s="287">
        <v>2.8799999999999999E-2</v>
      </c>
      <c r="AI98" s="287"/>
      <c r="AJ98" s="287">
        <v>3.2000000000000001E-2</v>
      </c>
      <c r="AK98" s="287"/>
      <c r="AL98" s="287">
        <v>3.3599999999999998E-2</v>
      </c>
      <c r="AM98" s="287"/>
      <c r="AN98" s="287">
        <v>3.9399999999999998E-2</v>
      </c>
      <c r="AO98" s="287"/>
      <c r="AP98" s="287">
        <v>3.5099999999999999E-2</v>
      </c>
      <c r="AQ98" s="287"/>
      <c r="AR98" s="287">
        <v>3.2599999999999997E-2</v>
      </c>
      <c r="AS98" s="287"/>
      <c r="AT98" s="287">
        <v>3.73E-2</v>
      </c>
      <c r="AU98" s="287"/>
      <c r="AV98" s="288">
        <v>3.0200000000000001E-2</v>
      </c>
      <c r="AW98" s="289"/>
      <c r="AX98" s="288">
        <v>0.04</v>
      </c>
      <c r="AY98" s="289"/>
      <c r="AZ98" s="288">
        <v>6.2399999999999997E-2</v>
      </c>
      <c r="BA98" s="289"/>
      <c r="BB98" s="288">
        <v>3.8899999999999997E-2</v>
      </c>
      <c r="BC98" s="289"/>
      <c r="BD98" s="288">
        <v>3.0099999999999998E-2</v>
      </c>
      <c r="BE98" s="289"/>
      <c r="BF98" s="288">
        <v>3.39E-2</v>
      </c>
      <c r="BG98" s="289"/>
      <c r="BH98" s="288">
        <v>3.0700000000000002E-2</v>
      </c>
      <c r="BI98" s="289"/>
      <c r="BJ98" s="288">
        <v>4.3099999999999999E-2</v>
      </c>
      <c r="BK98" s="289"/>
      <c r="BL98" s="291">
        <v>4.3099999999999999E-2</v>
      </c>
      <c r="BM98" s="292"/>
      <c r="BN98" s="288">
        <v>3.9199999999999999E-2</v>
      </c>
      <c r="BO98" s="289"/>
      <c r="BP98" s="288"/>
      <c r="BQ98" s="289"/>
      <c r="BR98" s="288"/>
      <c r="BS98" s="289"/>
      <c r="BT98" s="288"/>
      <c r="BU98" s="289"/>
    </row>
    <row r="99" spans="1:73" s="251" customFormat="1" x14ac:dyDescent="0.2">
      <c r="A99" s="290" t="s">
        <v>250</v>
      </c>
      <c r="B99" s="290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BB99" s="277"/>
      <c r="BC99" s="277"/>
      <c r="BD99" s="277"/>
      <c r="BE99" s="277"/>
      <c r="BF99" s="277"/>
      <c r="BG99" s="277"/>
      <c r="BH99" s="277"/>
      <c r="BI99" s="277"/>
      <c r="BJ99" s="277"/>
      <c r="BK99" s="277"/>
      <c r="BL99" s="277"/>
      <c r="BM99" s="277"/>
      <c r="BN99" s="277"/>
      <c r="BO99" s="277"/>
      <c r="BP99" s="277"/>
      <c r="BQ99" s="277"/>
      <c r="BR99" s="277"/>
      <c r="BS99" s="277"/>
      <c r="BT99" s="277"/>
      <c r="BU99" s="277"/>
    </row>
    <row r="100" spans="1:73" x14ac:dyDescent="0.2">
      <c r="A100" s="278"/>
      <c r="B100" s="278"/>
      <c r="C100" s="278"/>
      <c r="D100" s="278"/>
      <c r="E100" s="278"/>
      <c r="F100" s="278"/>
      <c r="G100" s="278"/>
      <c r="H100" s="278"/>
      <c r="I100" s="278"/>
      <c r="J100" s="279"/>
      <c r="K100" s="279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9"/>
      <c r="W100" s="279"/>
      <c r="X100" s="279"/>
      <c r="Y100" s="279"/>
      <c r="Z100" s="279"/>
    </row>
    <row r="101" spans="1:73" s="172" customFormat="1" x14ac:dyDescent="0.2">
      <c r="A101" s="281" t="s">
        <v>251</v>
      </c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  <c r="AH101" s="281"/>
      <c r="AI101" s="281"/>
      <c r="AJ101" s="281"/>
      <c r="AK101" s="281"/>
      <c r="AL101" s="281"/>
      <c r="AM101" s="281"/>
      <c r="AN101" s="281"/>
      <c r="AO101" s="281"/>
      <c r="AP101" s="281"/>
      <c r="AQ101" s="281"/>
      <c r="AR101" s="281"/>
      <c r="AS101" s="281"/>
      <c r="AT101" s="281"/>
      <c r="AU101" s="281"/>
      <c r="AV101" s="281"/>
      <c r="AW101" s="281"/>
      <c r="AX101" s="281"/>
      <c r="AY101" s="281"/>
      <c r="AZ101" s="281"/>
      <c r="BA101" s="281"/>
      <c r="BB101" s="281"/>
      <c r="BC101" s="281"/>
      <c r="BD101" s="281"/>
      <c r="BE101" s="281"/>
      <c r="BF101" s="281"/>
      <c r="BG101" s="281"/>
      <c r="BH101" s="281"/>
      <c r="BI101" s="281"/>
      <c r="BJ101" s="281"/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281"/>
    </row>
    <row r="102" spans="1:73" s="172" customFormat="1" x14ac:dyDescent="0.2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1"/>
      <c r="AI102" s="281"/>
      <c r="AJ102" s="281"/>
      <c r="AK102" s="281"/>
      <c r="AL102" s="281"/>
      <c r="AM102" s="281"/>
      <c r="AN102" s="281"/>
      <c r="AO102" s="281"/>
      <c r="AP102" s="281"/>
      <c r="AQ102" s="281"/>
      <c r="AR102" s="281"/>
      <c r="AS102" s="281"/>
      <c r="AT102" s="281"/>
      <c r="AU102" s="281"/>
      <c r="AV102" s="281"/>
      <c r="AW102" s="281"/>
      <c r="AX102" s="281"/>
      <c r="AY102" s="281"/>
      <c r="AZ102" s="281"/>
      <c r="BA102" s="281"/>
      <c r="BB102" s="281"/>
      <c r="BC102" s="281"/>
      <c r="BD102" s="281"/>
      <c r="BE102" s="281"/>
      <c r="BF102" s="281"/>
      <c r="BG102" s="281"/>
      <c r="BH102" s="281"/>
      <c r="BI102" s="281"/>
      <c r="BJ102" s="281"/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281"/>
    </row>
    <row r="103" spans="1:73" s="172" customFormat="1" x14ac:dyDescent="0.2">
      <c r="A103" s="281"/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1"/>
      <c r="AI103" s="281"/>
      <c r="AJ103" s="281"/>
      <c r="AK103" s="281"/>
      <c r="AL103" s="281"/>
      <c r="AM103" s="281"/>
      <c r="AN103" s="281"/>
      <c r="AO103" s="281"/>
      <c r="AP103" s="281"/>
      <c r="AQ103" s="281"/>
      <c r="AR103" s="281"/>
      <c r="AS103" s="281"/>
      <c r="AT103" s="281"/>
      <c r="AU103" s="281"/>
      <c r="AV103" s="281"/>
      <c r="AW103" s="281"/>
      <c r="AX103" s="281"/>
      <c r="AY103" s="281"/>
      <c r="AZ103" s="281"/>
      <c r="BA103" s="281"/>
      <c r="BB103" s="281"/>
      <c r="BC103" s="281"/>
      <c r="BD103" s="281"/>
      <c r="BE103" s="281"/>
      <c r="BF103" s="281"/>
      <c r="BG103" s="281"/>
      <c r="BH103" s="281"/>
      <c r="BI103" s="281"/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281"/>
    </row>
    <row r="104" spans="1:73" s="172" customFormat="1" x14ac:dyDescent="0.2">
      <c r="A104" s="281"/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281"/>
    </row>
  </sheetData>
  <mergeCells count="2426">
    <mergeCell ref="A1:AW6"/>
    <mergeCell ref="A7:BU7"/>
    <mergeCell ref="A8:Q8"/>
    <mergeCell ref="R8:BU8"/>
    <mergeCell ref="AN9:AO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H10:BI10"/>
    <mergeCell ref="BJ10:BK10"/>
    <mergeCell ref="BL10:BM10"/>
    <mergeCell ref="BN10:BO10"/>
    <mergeCell ref="BP10:BQ10"/>
    <mergeCell ref="BR10:BS10"/>
    <mergeCell ref="BT10:B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BP13:BQ13"/>
    <mergeCell ref="BR13:BS13"/>
    <mergeCell ref="BT13:BU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BJ14:BK14"/>
    <mergeCell ref="BL14:BM14"/>
    <mergeCell ref="BN14:BO14"/>
    <mergeCell ref="BP14:BQ14"/>
    <mergeCell ref="BR14:BS14"/>
    <mergeCell ref="BT14:BU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BF15:BG15"/>
    <mergeCell ref="BH15:BI15"/>
    <mergeCell ref="BJ15:BK15"/>
    <mergeCell ref="BL15:BM15"/>
    <mergeCell ref="BN15:BO15"/>
    <mergeCell ref="BP15:BQ15"/>
    <mergeCell ref="BR15:BS15"/>
    <mergeCell ref="BT15:BU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V16:AW16"/>
    <mergeCell ref="AX16:AY16"/>
    <mergeCell ref="AZ16:BA16"/>
    <mergeCell ref="BB16:BC16"/>
    <mergeCell ref="BD16:BE16"/>
    <mergeCell ref="BF16:BG16"/>
    <mergeCell ref="BH16:BI16"/>
    <mergeCell ref="BJ16:BK16"/>
    <mergeCell ref="BL16:BM16"/>
    <mergeCell ref="BN16:BO16"/>
    <mergeCell ref="BP16:BQ16"/>
    <mergeCell ref="BR16:BS16"/>
    <mergeCell ref="BT16:BU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  <mergeCell ref="BP17:BQ17"/>
    <mergeCell ref="BR17:BS17"/>
    <mergeCell ref="BT17:B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BP23:BQ23"/>
    <mergeCell ref="BR23:BS23"/>
    <mergeCell ref="BT23:BU23"/>
    <mergeCell ref="AN25:AO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BP26:BQ26"/>
    <mergeCell ref="BR26:BS26"/>
    <mergeCell ref="BT26:BU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J27:BK27"/>
    <mergeCell ref="BL27:BM27"/>
    <mergeCell ref="BN27:BO27"/>
    <mergeCell ref="BP27:BQ27"/>
    <mergeCell ref="BR27:BS27"/>
    <mergeCell ref="BT27:BU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BJ30:BK30"/>
    <mergeCell ref="BL30:BM30"/>
    <mergeCell ref="BN30:BO30"/>
    <mergeCell ref="BP30:BQ30"/>
    <mergeCell ref="BR30:BS30"/>
    <mergeCell ref="BT30:BU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AZ31:BA31"/>
    <mergeCell ref="BB31:BC31"/>
    <mergeCell ref="BD31:BE31"/>
    <mergeCell ref="BF31:BG31"/>
    <mergeCell ref="BH31:BI31"/>
    <mergeCell ref="BJ31:BK31"/>
    <mergeCell ref="BL31:BM31"/>
    <mergeCell ref="BN31:BO31"/>
    <mergeCell ref="BP31:BQ31"/>
    <mergeCell ref="BR31:BS31"/>
    <mergeCell ref="BT31:BU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BJ33:BK33"/>
    <mergeCell ref="BL33:BM33"/>
    <mergeCell ref="BN33:BO33"/>
    <mergeCell ref="BP33:BQ33"/>
    <mergeCell ref="BR33:BS33"/>
    <mergeCell ref="BT33:BU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BT35:BU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BN37:BO37"/>
    <mergeCell ref="BP37:BQ37"/>
    <mergeCell ref="BR37:BS37"/>
    <mergeCell ref="BT37:BU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AN41:AO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X42:AY42"/>
    <mergeCell ref="AZ42:BA42"/>
    <mergeCell ref="BB42:BC42"/>
    <mergeCell ref="BD42:BE42"/>
    <mergeCell ref="BF42:BG42"/>
    <mergeCell ref="BH42:BI42"/>
    <mergeCell ref="BJ42:BK42"/>
    <mergeCell ref="BL42:BM42"/>
    <mergeCell ref="BN42:BO42"/>
    <mergeCell ref="BP42:BQ42"/>
    <mergeCell ref="BR42:BS42"/>
    <mergeCell ref="BT42:BU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BT43:BU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BT45:BU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T46:BU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BT47:BU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T48:BU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50:AU50"/>
    <mergeCell ref="AV50:AW50"/>
    <mergeCell ref="AX50:AY50"/>
    <mergeCell ref="AZ50:BA50"/>
    <mergeCell ref="BB50:BC50"/>
    <mergeCell ref="BD50:BE50"/>
    <mergeCell ref="BF50:BG50"/>
    <mergeCell ref="BH50:BI50"/>
    <mergeCell ref="BJ50:BK50"/>
    <mergeCell ref="BL50:BM50"/>
    <mergeCell ref="BN50:BO50"/>
    <mergeCell ref="BP50:BQ50"/>
    <mergeCell ref="BR50:BS50"/>
    <mergeCell ref="BT50:BU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AZ51:BA51"/>
    <mergeCell ref="BB51:BC51"/>
    <mergeCell ref="BD51:BE51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2:BA52"/>
    <mergeCell ref="BB52:BC52"/>
    <mergeCell ref="BD52:BE52"/>
    <mergeCell ref="BF52:BG52"/>
    <mergeCell ref="BH52:BI52"/>
    <mergeCell ref="BJ52:BK52"/>
    <mergeCell ref="BL52:BM52"/>
    <mergeCell ref="BN52:BO52"/>
    <mergeCell ref="BP52:BQ52"/>
    <mergeCell ref="BR52:BS52"/>
    <mergeCell ref="BT52:BU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53:BE53"/>
    <mergeCell ref="BF53:BG53"/>
    <mergeCell ref="BH53:BI53"/>
    <mergeCell ref="BJ53:BK53"/>
    <mergeCell ref="BL53:BM53"/>
    <mergeCell ref="BN53:BO53"/>
    <mergeCell ref="BP53:BQ53"/>
    <mergeCell ref="BR53:BS53"/>
    <mergeCell ref="BT53:BU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BJ54:BK54"/>
    <mergeCell ref="BL54:BM54"/>
    <mergeCell ref="BN54:BO54"/>
    <mergeCell ref="BP54:BQ54"/>
    <mergeCell ref="BR54:BS54"/>
    <mergeCell ref="BT54:BU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BH55:BI55"/>
    <mergeCell ref="BJ55:BK55"/>
    <mergeCell ref="AN55:AO55"/>
    <mergeCell ref="AP55:AQ55"/>
    <mergeCell ref="AR55:AS55"/>
    <mergeCell ref="AT55:AU55"/>
    <mergeCell ref="AV55:AW55"/>
    <mergeCell ref="AX55:AY55"/>
    <mergeCell ref="BL55:BM55"/>
    <mergeCell ref="BN55:BO55"/>
    <mergeCell ref="BP55:BQ55"/>
    <mergeCell ref="BR55:BS55"/>
    <mergeCell ref="BT55:BU55"/>
    <mergeCell ref="AN57:AO57"/>
    <mergeCell ref="AZ55:BA55"/>
    <mergeCell ref="BB55:BC55"/>
    <mergeCell ref="BD55:BE55"/>
    <mergeCell ref="BF55:BG55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T58:BU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BT59:BU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BT60:BU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BT61:BU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AT62:AU62"/>
    <mergeCell ref="AV62:AW62"/>
    <mergeCell ref="AX62:AY62"/>
    <mergeCell ref="AZ62:BA62"/>
    <mergeCell ref="BB62:BC62"/>
    <mergeCell ref="BD62:BE62"/>
    <mergeCell ref="BF62:BG62"/>
    <mergeCell ref="BH62:BI62"/>
    <mergeCell ref="BJ62:BK62"/>
    <mergeCell ref="BL62:BM62"/>
    <mergeCell ref="BN62:BO62"/>
    <mergeCell ref="BP62:BQ62"/>
    <mergeCell ref="BR62:BS62"/>
    <mergeCell ref="BT62:BU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AV63:AW63"/>
    <mergeCell ref="AX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AX64:AY64"/>
    <mergeCell ref="AZ64:BA64"/>
    <mergeCell ref="BB64:BC64"/>
    <mergeCell ref="BD64:BE64"/>
    <mergeCell ref="BF64:BG64"/>
    <mergeCell ref="BH64:BI64"/>
    <mergeCell ref="BJ64:BK64"/>
    <mergeCell ref="BL64:BM64"/>
    <mergeCell ref="BN64:BO64"/>
    <mergeCell ref="BP64:BQ64"/>
    <mergeCell ref="BR64:BS64"/>
    <mergeCell ref="BT64:BU64"/>
    <mergeCell ref="AN66:AO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BT67:BU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T68:BU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T69:BU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J70:BK70"/>
    <mergeCell ref="BL70:BM70"/>
    <mergeCell ref="BN70:BO70"/>
    <mergeCell ref="BP70:BQ70"/>
    <mergeCell ref="BR70:BS70"/>
    <mergeCell ref="BT70:BU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BT71:BU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J72:BK72"/>
    <mergeCell ref="BL72:BM72"/>
    <mergeCell ref="BN72:BO72"/>
    <mergeCell ref="BP72:BQ72"/>
    <mergeCell ref="BR72:BS72"/>
    <mergeCell ref="BT72:BU72"/>
    <mergeCell ref="AN74:AO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AX75:AY75"/>
    <mergeCell ref="AZ75:BA75"/>
    <mergeCell ref="BB75:BC75"/>
    <mergeCell ref="BD75:BE75"/>
    <mergeCell ref="BF75:BG75"/>
    <mergeCell ref="BH75:BI75"/>
    <mergeCell ref="BJ75:BK75"/>
    <mergeCell ref="BL75:BM75"/>
    <mergeCell ref="BN75:BO75"/>
    <mergeCell ref="BP75:BQ75"/>
    <mergeCell ref="BR75:BS75"/>
    <mergeCell ref="BT75:BU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J76:AK76"/>
    <mergeCell ref="AL76:AM76"/>
    <mergeCell ref="AN76:AO76"/>
    <mergeCell ref="AP76:AQ76"/>
    <mergeCell ref="AR76:AS76"/>
    <mergeCell ref="AT76:AU76"/>
    <mergeCell ref="AV76:AW76"/>
    <mergeCell ref="AX76:AY76"/>
    <mergeCell ref="AZ76:BA76"/>
    <mergeCell ref="BB76:BC76"/>
    <mergeCell ref="BD76:BE76"/>
    <mergeCell ref="BF76:BG76"/>
    <mergeCell ref="BH76:BI76"/>
    <mergeCell ref="BJ76:BK76"/>
    <mergeCell ref="BL76:BM76"/>
    <mergeCell ref="BN76:BO76"/>
    <mergeCell ref="BP76:BQ76"/>
    <mergeCell ref="BR76:BS76"/>
    <mergeCell ref="BT76:BU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BD77:BE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BB78:BC78"/>
    <mergeCell ref="BD78:BE78"/>
    <mergeCell ref="BF78:BG78"/>
    <mergeCell ref="BH78:BI78"/>
    <mergeCell ref="BJ78:BK78"/>
    <mergeCell ref="BL78:BM78"/>
    <mergeCell ref="BN78:BO78"/>
    <mergeCell ref="BP78:BQ78"/>
    <mergeCell ref="BR78:BS78"/>
    <mergeCell ref="BT78:BU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AN79:AO79"/>
    <mergeCell ref="AP79:AQ79"/>
    <mergeCell ref="AR79:AS79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BJ79:BK79"/>
    <mergeCell ref="BL79:BM79"/>
    <mergeCell ref="BN79:BO79"/>
    <mergeCell ref="BP79:BQ79"/>
    <mergeCell ref="BR79:BS79"/>
    <mergeCell ref="BT79:BU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BT80:BU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J81:BK81"/>
    <mergeCell ref="BL81:BM81"/>
    <mergeCell ref="BN81:BO81"/>
    <mergeCell ref="BP81:BQ81"/>
    <mergeCell ref="BR81:BS81"/>
    <mergeCell ref="BT81:BU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T82:BU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AJ83:AK83"/>
    <mergeCell ref="AL83:AM83"/>
    <mergeCell ref="AN83:AO83"/>
    <mergeCell ref="AP83:AQ83"/>
    <mergeCell ref="AR83:AS83"/>
    <mergeCell ref="BT83:BU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Z84:AA84"/>
    <mergeCell ref="AB84:AC84"/>
    <mergeCell ref="AD84:AE84"/>
    <mergeCell ref="AF84:AG84"/>
    <mergeCell ref="AH84:AI84"/>
    <mergeCell ref="AJ84:AK84"/>
    <mergeCell ref="BH84:BI84"/>
    <mergeCell ref="BJ84:BK84"/>
    <mergeCell ref="BL84:BM84"/>
    <mergeCell ref="BN84:BO84"/>
    <mergeCell ref="BP84:BQ84"/>
    <mergeCell ref="BR84:BS84"/>
    <mergeCell ref="AT83:AU83"/>
    <mergeCell ref="AV83:AW83"/>
    <mergeCell ref="AX83:AY83"/>
    <mergeCell ref="AZ83:BA83"/>
    <mergeCell ref="BB83:BC83"/>
    <mergeCell ref="BD83:BE83"/>
    <mergeCell ref="BF83:BG83"/>
    <mergeCell ref="BH83:BI83"/>
    <mergeCell ref="BJ83:BK83"/>
    <mergeCell ref="BL83:BM83"/>
    <mergeCell ref="BN83:BO83"/>
    <mergeCell ref="BP83:BQ83"/>
    <mergeCell ref="BR83:BS83"/>
    <mergeCell ref="AH87:AI87"/>
    <mergeCell ref="AJ87:AK87"/>
    <mergeCell ref="AL87:AM87"/>
    <mergeCell ref="AN87:AO87"/>
    <mergeCell ref="AP87:AQ87"/>
    <mergeCell ref="AR87:AS87"/>
    <mergeCell ref="AT87:AU87"/>
    <mergeCell ref="AV87:AW87"/>
    <mergeCell ref="AX87:AY87"/>
    <mergeCell ref="AZ87:BA87"/>
    <mergeCell ref="BB87:BC87"/>
    <mergeCell ref="BD87:BE87"/>
    <mergeCell ref="BF87:BG87"/>
    <mergeCell ref="AL84:AM84"/>
    <mergeCell ref="AN84:AO84"/>
    <mergeCell ref="AP84:AQ84"/>
    <mergeCell ref="AR84:AS84"/>
    <mergeCell ref="AT84:AU84"/>
    <mergeCell ref="AV84:AW84"/>
    <mergeCell ref="AX84:AY84"/>
    <mergeCell ref="AZ84:BA84"/>
    <mergeCell ref="BB84:BC84"/>
    <mergeCell ref="BD84:BE84"/>
    <mergeCell ref="BF84:BG84"/>
    <mergeCell ref="Z98:AA98"/>
    <mergeCell ref="AB98:AC98"/>
    <mergeCell ref="AD98:AE98"/>
    <mergeCell ref="AF98:AG98"/>
    <mergeCell ref="AH98:AI98"/>
    <mergeCell ref="AJ98:AK98"/>
    <mergeCell ref="BB98:BC98"/>
    <mergeCell ref="BD98:BE98"/>
    <mergeCell ref="BF98:BG98"/>
    <mergeCell ref="BH98:BI98"/>
    <mergeCell ref="AL98:AM98"/>
    <mergeCell ref="AN98:AO98"/>
    <mergeCell ref="AP98:AQ98"/>
    <mergeCell ref="BT84:BU84"/>
    <mergeCell ref="AN86:AO86"/>
    <mergeCell ref="A87:A88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R98:AS98"/>
    <mergeCell ref="AT98:AU98"/>
    <mergeCell ref="AV98:AW98"/>
    <mergeCell ref="A99:AW99"/>
    <mergeCell ref="A101:BU104"/>
    <mergeCell ref="BJ98:BK98"/>
    <mergeCell ref="BL98:BM98"/>
    <mergeCell ref="BN98:BO98"/>
    <mergeCell ref="BP98:BQ98"/>
    <mergeCell ref="BR98:BS98"/>
    <mergeCell ref="BT98:BU98"/>
    <mergeCell ref="AX98:AY98"/>
    <mergeCell ref="AZ98:BA98"/>
    <mergeCell ref="BH87:BI87"/>
    <mergeCell ref="BJ87:BK87"/>
    <mergeCell ref="BL87:BM87"/>
    <mergeCell ref="BN87:BO87"/>
    <mergeCell ref="BP87:BQ87"/>
    <mergeCell ref="BR87:BS87"/>
    <mergeCell ref="BT87:BU8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</mergeCells>
  <conditionalFormatting sqref="A101 BV101:IV104">
    <cfRule type="cellIs" dxfId="4" priority="1" operator="equal">
      <formula>"N/A"</formula>
    </cfRule>
  </conditionalFormatting>
  <conditionalFormatting sqref="R49:S50 V49:AW50">
    <cfRule type="cellIs" dxfId="3" priority="4" operator="equal">
      <formula>"N/A"</formula>
    </cfRule>
  </conditionalFormatting>
  <conditionalFormatting sqref="R43:AW48">
    <cfRule type="cellIs" dxfId="2" priority="5" operator="equal">
      <formula>"N/A"</formula>
    </cfRule>
  </conditionalFormatting>
  <conditionalFormatting sqref="R51:AW54">
    <cfRule type="cellIs" dxfId="1" priority="3" operator="equal">
      <formula>"N/A"</formula>
    </cfRule>
  </conditionalFormatting>
  <conditionalFormatting sqref="AX43:BU54">
    <cfRule type="cellIs" dxfId="0" priority="2" operator="equal">
      <formula>"N/A"</formula>
    </cfRule>
  </conditionalFormatting>
  <printOptions horizontalCentered="1"/>
  <pageMargins left="0" right="0" top="0.19685039370078741" bottom="0.19685039370078741" header="0" footer="0"/>
  <pageSetup paperSize="9" scale="58" firstPageNumber="0" fitToHeight="4" orientation="portrait" horizontalDpi="300" verticalDpi="300" r:id="rId1"/>
  <headerFooter>
    <oddHeader>&amp;C&amp;"Times New Roman,Normal"&amp;12&amp;A</oddHeader>
    <oddFooter>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98A873-5D4C-4778-B3F7-BA98109964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004462-FE51-4A77-9199-FC21FF369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Produção</vt:lpstr>
      <vt:lpstr>Desempenho</vt:lpstr>
      <vt:lpstr>Efetividade</vt:lpstr>
      <vt:lpstr>Desempenho!Area_de_impressao</vt:lpstr>
      <vt:lpstr>Efetividade!Area_de_impressao</vt:lpstr>
      <vt:lpstr>Produção!Area_de_impressao</vt:lpstr>
      <vt:lpstr>Desempenho!Titulos_de_impressao</vt:lpstr>
      <vt:lpstr>Efetividade!Titulos_de_impressao</vt:lpstr>
      <vt:lpstr>Produção!Titulos_de_impressao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2024-10-04T17:00:23Z</dcterms:created>
  <dcterms:modified xsi:type="dcterms:W3CDTF">2024-10-07T11:48:57Z</dcterms:modified>
  <cp:category/>
  <cp:contentStatus/>
</cp:coreProperties>
</file>