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1"/>
  </bookViews>
  <sheets>
    <sheet name="Produção" sheetId="1" r:id="rId1"/>
    <sheet name="Desempenho" sheetId="2" r:id="rId2"/>
    <sheet name="Efetividade" sheetId="3" state="hidden" r:id="rId3"/>
  </sheets>
  <definedNames>
    <definedName name="__xlfn_IFERROR">NA()</definedName>
    <definedName name="_1Excel_BuiltIn_Print_Area_2_1">#REF!</definedName>
    <definedName name="_1Excel_BuiltIn_Print_Area_2_1_2">#REF!</definedName>
    <definedName name="_1Excel_BuiltIn_Print_Area_2_1_3">#REF!</definedName>
    <definedName name="_1Excel_BuiltIn_Print_Area_2_1_4">#REF!</definedName>
    <definedName name="_1Excel_BuiltIn_Print_Area_2_1_5">#REF!</definedName>
    <definedName name="_xlfn.CONCAT" hidden="1">#NAME?</definedName>
    <definedName name="_xlfn.IFERROR" hidden="1">#NAME?</definedName>
    <definedName name="a">#REF!</definedName>
    <definedName name="aaaaaaaaaaaaaaaa">#REF!</definedName>
    <definedName name="aaaaaaaaaaaaaaaaa">#REF!</definedName>
    <definedName name="aaaaaaaaaaaaaaaaaaaaaaaaa">#REF!</definedName>
    <definedName name="ab">#REF!</definedName>
    <definedName name="ac">#REF!</definedName>
    <definedName name="ad">#REF!</definedName>
    <definedName name="agfsrdg">#REF!</definedName>
    <definedName name="ardfghk">#REF!</definedName>
    <definedName name="_xlnm.Print_Area" localSheetId="1">'Desempenho'!$A$1:$AG$67</definedName>
    <definedName name="_xlnm.Print_Area" localSheetId="2">'Efetividade'!$A$1:$BG$104</definedName>
    <definedName name="_xlnm.Print_Area" localSheetId="0">'Produção'!$A$1:$AO$223</definedName>
    <definedName name="asddff">#REF!</definedName>
    <definedName name="avg">#REF!</definedName>
    <definedName name="bia">#REF!</definedName>
    <definedName name="btu">#REF!</definedName>
    <definedName name="ç">#REF!</definedName>
    <definedName name="c.custo_red">#REF!</definedName>
    <definedName name="ccccccccc">#REF!</definedName>
    <definedName name="ccusto">#REF!</definedName>
    <definedName name="CME">#REF!</definedName>
    <definedName name="col">#REF!</definedName>
    <definedName name="d">#REF!</definedName>
    <definedName name="Detstes">#REF!</definedName>
    <definedName name="e">#REF!</definedName>
    <definedName name="Educacao">#REF!</definedName>
    <definedName name="eu">#REF!</definedName>
    <definedName name="eu.">#REF!</definedName>
    <definedName name="eu...">#REF!</definedName>
    <definedName name="excel">#REF!</definedName>
    <definedName name="Excel_BuiltIn_Print_Area_10">#REF!</definedName>
    <definedName name="Excel_BuiltIn_Print_Area_10_2">#REF!</definedName>
    <definedName name="Excel_BuiltIn_Print_Area_10_3">#REF!</definedName>
    <definedName name="Excel_BuiltIn_Print_Area_10_4">#REF!</definedName>
    <definedName name="Excel_BuiltIn_Print_Area_10_5">#REF!</definedName>
    <definedName name="Excel_BuiltIn_Print_Titles_1_1">(#REF!,#REF!)</definedName>
    <definedName name="Excel_BuiltIn_Print_Titles_10">#REF!</definedName>
    <definedName name="Excel_BuiltIn_Print_Titles_10_2">#REF!</definedName>
    <definedName name="Excel_BuiltIn_Print_Titles_10_3">#REF!</definedName>
    <definedName name="Excel_BuiltIn_Print_Titles_10_4">#REF!</definedName>
    <definedName name="Excel_BuiltIn_Print_Titles_10_5">#REF!</definedName>
    <definedName name="Excel_BuiltIn_Print_Titles_2_1">(#REF!,#REF!)</definedName>
    <definedName name="Excel_BuiltIn_Print_Titles_32">#REF!</definedName>
    <definedName name="Excel_BuiltIn_Print_Titles_4_1">(#REF!,#REF!)</definedName>
    <definedName name="f">#REF!</definedName>
    <definedName name="ffffffffffff">#REF!</definedName>
    <definedName name="Funcionarios">#REF!</definedName>
    <definedName name="Funcionarios_6">#REF!</definedName>
    <definedName name="Funcionarios_7">#REF!</definedName>
    <definedName name="ggggggggggggggggggg">#REF!</definedName>
    <definedName name="GRUPO">#REF!</definedName>
    <definedName name="h">#REF!</definedName>
    <definedName name="Inter_Graf">#REF!</definedName>
    <definedName name="j">#REF!</definedName>
    <definedName name="jjj">#REF!</definedName>
    <definedName name="jjjjjjjjjjjjjjjjjjjjj">#REF!</definedName>
    <definedName name="ki">#REF!</definedName>
    <definedName name="lista">#REF!</definedName>
    <definedName name="llllllllllllllllll">#REF!</definedName>
    <definedName name="nj">#REF!</definedName>
    <definedName name="njbuhb">#REF!</definedName>
    <definedName name="Novo">#REF!</definedName>
    <definedName name="oi">#REF!</definedName>
    <definedName name="ok">#REF!</definedName>
    <definedName name="p">#REF!</definedName>
    <definedName name="q">#REF!</definedName>
    <definedName name="qwwss">#REF!</definedName>
    <definedName name="sd">#REF!</definedName>
    <definedName name="ssdfccxx">#REF!</definedName>
    <definedName name="ssssssssssssssssssss">#REF!</definedName>
    <definedName name="telefonia">#REF!</definedName>
    <definedName name="_xlnm.Print_Titles" localSheetId="1">'Desempenho'!$1:$9</definedName>
    <definedName name="_xlnm.Print_Titles" localSheetId="2">'Efetividade'!$A:$A,'Efetividade'!$1:$8</definedName>
    <definedName name="_xlnm.Print_Titles" localSheetId="0">'Produção'!$A:$B,'Produção'!$1:$9</definedName>
    <definedName name="ttt">#REF!</definedName>
    <definedName name="vc">#REF!</definedName>
    <definedName name="ww">#REF!</definedName>
    <definedName name="xxx">#REF!</definedName>
    <definedName name="XXXXXXXXXXXXXXXXXXXX">#REF!</definedName>
  </definedNames>
  <calcPr fullCalcOnLoad="1"/>
</workbook>
</file>

<file path=xl/sharedStrings.xml><?xml version="1.0" encoding="utf-8"?>
<sst xmlns="http://schemas.openxmlformats.org/spreadsheetml/2006/main" count="1151" uniqueCount="250">
  <si>
    <t>Hospital Centro-Norte Goiano - HCN</t>
  </si>
  <si>
    <t>PRODUÇÃO ASSISTENCIAL:</t>
  </si>
  <si>
    <t>Contrato de Gestão 080/2021</t>
  </si>
  <si>
    <t>01 - Internações Hospitalares</t>
  </si>
  <si>
    <t>Meta</t>
  </si>
  <si>
    <t>Saídas Clínicas / Clínica Médica</t>
  </si>
  <si>
    <t>Saídas Oncológicas</t>
  </si>
  <si>
    <t>Saídas Clínicas / Clínica Médica Pediátrica</t>
  </si>
  <si>
    <t>Saídas Cirúrgicas / Clínica Cirúrgica</t>
  </si>
  <si>
    <t>Saídas Cirúrgicas / Programada</t>
  </si>
  <si>
    <t>Saídas Cirúrgicas / Oncológica</t>
  </si>
  <si>
    <t>Obstétrica</t>
  </si>
  <si>
    <t>Saúde Mental</t>
  </si>
  <si>
    <t>Total</t>
  </si>
  <si>
    <t>02 - Cirurgias Ambulatoriais</t>
  </si>
  <si>
    <t>Cirurgia Ambulatorial</t>
  </si>
  <si>
    <t>03 - Atendimentos Ambulatoriais</t>
  </si>
  <si>
    <t>Consulta médica na atenção especializada</t>
  </si>
  <si>
    <t>Consulta multiprofissional na atenção especializada</t>
  </si>
  <si>
    <t>Consulta médicas oncológicas</t>
  </si>
  <si>
    <t>04 - SADT Externo Realizado</t>
  </si>
  <si>
    <t>Análises Clínicas</t>
  </si>
  <si>
    <t>Cicloergometria (teste ergométrico)</t>
  </si>
  <si>
    <t>Colangiopancreatografia retrógrada endoscópica (CPRE)</t>
  </si>
  <si>
    <t>Colonoscopia</t>
  </si>
  <si>
    <t>Ecocardiograma</t>
  </si>
  <si>
    <t>Eletrocardiograma</t>
  </si>
  <si>
    <t>Eletroencefalograma</t>
  </si>
  <si>
    <t>Endoscopia digestiva</t>
  </si>
  <si>
    <t>Endoscopia das vias urinárias</t>
  </si>
  <si>
    <t>Endoscopia das vias respiratórias</t>
  </si>
  <si>
    <t>Holter</t>
  </si>
  <si>
    <t>MAPA</t>
  </si>
  <si>
    <t>Mamografia</t>
  </si>
  <si>
    <t>Raio-x</t>
  </si>
  <si>
    <t>Ressonância magnética</t>
  </si>
  <si>
    <t>Tomografia Computadorizada</t>
  </si>
  <si>
    <t>Ultrassonografia</t>
  </si>
  <si>
    <t>Ultrassonografia/Doppler</t>
  </si>
  <si>
    <t>TOTAL</t>
  </si>
  <si>
    <t>05 - SADT Externo Ofertado</t>
  </si>
  <si>
    <t>Ultrassonografia / Doppler</t>
  </si>
  <si>
    <t>06 - Hospital Dia</t>
  </si>
  <si>
    <t>Atendimentos</t>
  </si>
  <si>
    <t>07 - Serviço de Quimioterapia</t>
  </si>
  <si>
    <t>Sessões de Quimioterapia</t>
  </si>
  <si>
    <t>08 - Atendimento de Urgência e Emergência</t>
  </si>
  <si>
    <t>Estimativa</t>
  </si>
  <si>
    <t>Atend. Geral</t>
  </si>
  <si>
    <t>Atend. Covid</t>
  </si>
  <si>
    <t>09 - Saídas Cirúrgicas Resultantes de Internação Hospitalar</t>
  </si>
  <si>
    <t>Saídas Cirúrgicas Resultantes de Internação Hospitalar</t>
  </si>
  <si>
    <t>10 - SADT Interno</t>
  </si>
  <si>
    <t>Total de SADT Interno</t>
  </si>
  <si>
    <t>11 - Acolhimento, Avaliação e Classificação de Risco</t>
  </si>
  <si>
    <t>Emergência</t>
  </si>
  <si>
    <t>Vermelho</t>
  </si>
  <si>
    <t>Muito Urgente</t>
  </si>
  <si>
    <t>Laranja</t>
  </si>
  <si>
    <t>Urgente</t>
  </si>
  <si>
    <t>Amarelo</t>
  </si>
  <si>
    <t>Pouco Urgente</t>
  </si>
  <si>
    <t>Verde</t>
  </si>
  <si>
    <t>Não Urgente</t>
  </si>
  <si>
    <t>Azul</t>
  </si>
  <si>
    <t>Situação Incompatível</t>
  </si>
  <si>
    <t>--</t>
  </si>
  <si>
    <t xml:space="preserve">12 - Procedência das internações </t>
  </si>
  <si>
    <t>Regulada</t>
  </si>
  <si>
    <t>Espontânea</t>
  </si>
  <si>
    <t>13 - Consulta médica por especialidades</t>
  </si>
  <si>
    <t>Anestesiologista</t>
  </si>
  <si>
    <t>Angiologia / Cirurgia Vascular</t>
  </si>
  <si>
    <t>N/A</t>
  </si>
  <si>
    <t>Buco maxilar</t>
  </si>
  <si>
    <t>Cardiológica (Risco Cirúrgico)</t>
  </si>
  <si>
    <t>Cirurgia Geral</t>
  </si>
  <si>
    <t>Cirurgia Pediátrica</t>
  </si>
  <si>
    <t>Clínica Médica</t>
  </si>
  <si>
    <t>Cuidado Paliativo</t>
  </si>
  <si>
    <t>Gastroenterologia</t>
  </si>
  <si>
    <t>Ginecologia</t>
  </si>
  <si>
    <t>Hematologia</t>
  </si>
  <si>
    <t>Mastologia</t>
  </si>
  <si>
    <t>Mastologia Oncológica</t>
  </si>
  <si>
    <t>Neurocirurgia</t>
  </si>
  <si>
    <t>Neurologia</t>
  </si>
  <si>
    <t>Neurologia Pediátrica</t>
  </si>
  <si>
    <t>Obstetrícia (Pré-natal alto risco)</t>
  </si>
  <si>
    <t>Ortopedia e Traumatologia</t>
  </si>
  <si>
    <t>Otorrinolaringologia Adulto</t>
  </si>
  <si>
    <t>Otorrinolaringologia Pediátrica</t>
  </si>
  <si>
    <t>Pediatria</t>
  </si>
  <si>
    <t>Proctologia Geral</t>
  </si>
  <si>
    <t>Urologia</t>
  </si>
  <si>
    <t>Cirurgia Oncológica</t>
  </si>
  <si>
    <t>Dermatológica Oncológica</t>
  </si>
  <si>
    <t>Gastroenterologia Oncológica</t>
  </si>
  <si>
    <t>Ginecologia Oncológica</t>
  </si>
  <si>
    <t>Oncologia Clínica</t>
  </si>
  <si>
    <t>Pneumologia Oncologia</t>
  </si>
  <si>
    <t>Proctologia Oncológica</t>
  </si>
  <si>
    <t>Urologia Oncológica</t>
  </si>
  <si>
    <t>Cirurgia Vascular Oncologica</t>
  </si>
  <si>
    <t>Pneumologia/Tisiologia</t>
  </si>
  <si>
    <t>Infectologia (VVS)</t>
  </si>
  <si>
    <t>14 - Consulta Não médica por especialidades</t>
  </si>
  <si>
    <t>Assistente Social</t>
  </si>
  <si>
    <t>Bucomaxilo</t>
  </si>
  <si>
    <t>Enfermagem</t>
  </si>
  <si>
    <t>Fisioterapia</t>
  </si>
  <si>
    <t>Fonoaudiologia</t>
  </si>
  <si>
    <t>Nutricionista</t>
  </si>
  <si>
    <t>Psicologia</t>
  </si>
  <si>
    <t>Terapia Ocupacional</t>
  </si>
  <si>
    <t>Farmácia (VVS)</t>
  </si>
  <si>
    <t>Psicologia (VVS)</t>
  </si>
  <si>
    <t>Assistente Social (VVS)</t>
  </si>
  <si>
    <t>15 - Especialidades iniciais na porta de entrada</t>
  </si>
  <si>
    <t>Angiologia e Cirurgia Vascular</t>
  </si>
  <si>
    <t>Cirurgia Buco Maxilo Facial</t>
  </si>
  <si>
    <t>Cirurgia Torácica</t>
  </si>
  <si>
    <t>Ginecologia / Obstetrícia</t>
  </si>
  <si>
    <t>Ortopedia e traumatologia</t>
  </si>
  <si>
    <t>Outras Especialidades</t>
  </si>
  <si>
    <t>16 - Cirurgias Eletivas por Especialidade</t>
  </si>
  <si>
    <t>Dermatologia Oncológica</t>
  </si>
  <si>
    <t>Ortopedia</t>
  </si>
  <si>
    <t>Proctologia</t>
  </si>
  <si>
    <t>17 - Saídas da UTI - ADULTO</t>
  </si>
  <si>
    <t>Óbito</t>
  </si>
  <si>
    <t>Transferência Externa</t>
  </si>
  <si>
    <t>Transferência Interna</t>
  </si>
  <si>
    <t>18 - Saídas da UTI - ADULTO COVID</t>
  </si>
  <si>
    <t>19 - Saídas da UTI - PEDIATRICA (Ped + Neo)</t>
  </si>
  <si>
    <t>20 - Saídas da UTI - PEDIATRICA (Ped + Neo) COVID</t>
  </si>
  <si>
    <t>Diretor Assistencial                                                  Diretor Geral                                             Diretor Técnico</t>
  </si>
  <si>
    <t xml:space="preserve">DESEMPENHO HOSPITALAR: </t>
  </si>
  <si>
    <t>Indicadores</t>
  </si>
  <si>
    <t>1. Taxa de Ocupação Hospitalar</t>
  </si>
  <si>
    <t>≥ 85%</t>
  </si>
  <si>
    <t>Total de Pacientes-dia</t>
  </si>
  <si>
    <t>Total de leitos operacionais-dia do período</t>
  </si>
  <si>
    <t>2. Média de Permanência Hospitalar (dias)</t>
  </si>
  <si>
    <t>≤ 6 (Dias)</t>
  </si>
  <si>
    <t>Total de saídas no período</t>
  </si>
  <si>
    <t>3. Índice de Intervalo de Substituição (horas)</t>
  </si>
  <si>
    <t>≤ 26</t>
  </si>
  <si>
    <t>Taxa de Ocupação Hospitalar</t>
  </si>
  <si>
    <t>Média de Permanência Hospitalar</t>
  </si>
  <si>
    <t>4. Taxa de Readmissão Hospitalar (em até 29 dias)</t>
  </si>
  <si>
    <t>≤ 20%</t>
  </si>
  <si>
    <t>Nº de pacientes readmitidos entre 0 e 29 dias da última alta hospitalar</t>
  </si>
  <si>
    <t>Nº total de internações hospitalares</t>
  </si>
  <si>
    <t>5. Taxa de Readmissão em UTI em até 48 horas (readmissão precoce em UTI)</t>
  </si>
  <si>
    <t>&lt; 5%</t>
  </si>
  <si>
    <t>Nº de pacientes readmitidos entre 0 e 48 Horas da última alta da UTI</t>
  </si>
  <si>
    <t>Nº de saídas da UTI (Por Alta)</t>
  </si>
  <si>
    <t>6. Percentual de Ocorrência de Glosas no SIH - DATASUS (Definitivo)</t>
  </si>
  <si>
    <t>≤ 1%</t>
  </si>
  <si>
    <t>Total de procedimentos rejeitados no SIH</t>
  </si>
  <si>
    <t>Total de procedimentos apresentados no SIH</t>
  </si>
  <si>
    <t>7. Percentual de Suspensão de Cirurgias Programadas por condições operacionais - (causas relacionadas à organização da Unidade)</t>
  </si>
  <si>
    <t>Nº de cirurgias programadas suspensas (causas relacionadas à organização da Unidade)</t>
  </si>
  <si>
    <t>Nº de cirurgias programadas (mapa cirúrgico)</t>
  </si>
  <si>
    <t>8. Percentual de Suspensão de Cirurgias Programadas por condições operacionais (causas relacionadas ao paciente)</t>
  </si>
  <si>
    <t>≤ 5%</t>
  </si>
  <si>
    <t>Nº de cirurgias programadas suspensas (causas relacionadas ao paciente)</t>
  </si>
  <si>
    <t>9.Taxa de Cesariana</t>
  </si>
  <si>
    <t>≤ 15%</t>
  </si>
  <si>
    <t>Nº de cesáreas realizadas</t>
  </si>
  <si>
    <t>Total de partos realizados</t>
  </si>
  <si>
    <t>10.Percentual de Aplicação da Classificação de Robson nas parturientes submetidas à cesárea</t>
  </si>
  <si>
    <t>N° de parturientes submetidas a cesárea classificadas pela Classificação de Robson no mês</t>
  </si>
  <si>
    <t>Total de parturientes submetidas a cesárea no mês</t>
  </si>
  <si>
    <t>11. Índice de Lesões por Extravasamento de Quimioterapia</t>
  </si>
  <si>
    <t>Casos de extravasamento por drogas antineoplásicas em 30 dias</t>
  </si>
  <si>
    <t>Total de pacientes que receberam a droga antineoplásica em 30 dias</t>
  </si>
  <si>
    <t>12. Percentual de investigação da gravidade de reações adversas a medicamentos (Farmacovigilância)</t>
  </si>
  <si>
    <t>≥ 95%</t>
  </si>
  <si>
    <t>Nº de pacientes com RAM avaliada quanto à gravidade</t>
  </si>
  <si>
    <t>Nº total de pacientes com RAM</t>
  </si>
  <si>
    <t>13. Razão do Quantitativo de Consultas Ofertadas</t>
  </si>
  <si>
    <t>Número de consultas ofertadas</t>
  </si>
  <si>
    <t>Número de consultas propostas nas metas da unidade</t>
  </si>
  <si>
    <t>14. Percentual de Exames de Imagem com resultado disponibilizado em até 10 dias</t>
  </si>
  <si>
    <t>≥ 70%</t>
  </si>
  <si>
    <t>Número de exames de imagem entregues em até 10 dias</t>
  </si>
  <si>
    <t>Total de exames de imagem realizados no período</t>
  </si>
  <si>
    <t>15. Percentual de manifestações queixosas recebidas no sistema de ouvidoria do SUS</t>
  </si>
  <si>
    <t>Número de manifestações queixosas recebidas no sistema de ouvidoria do SUS</t>
  </si>
  <si>
    <t>Total de atendimentos realizados</t>
  </si>
  <si>
    <t>EFETIVIDADE HOSPITALAR</t>
  </si>
  <si>
    <t>1 - TAXA DE OCUPAÇÃO (%) POR CLÍNICA</t>
  </si>
  <si>
    <t>Unidade de Internação</t>
  </si>
  <si>
    <t>Clínica Cirúrgica</t>
  </si>
  <si>
    <t>Clínica Oncológica</t>
  </si>
  <si>
    <t>-</t>
  </si>
  <si>
    <t>Clínica Obstétrica</t>
  </si>
  <si>
    <t>Clínica Pediátrica</t>
  </si>
  <si>
    <t>Enfermaria Covid</t>
  </si>
  <si>
    <t>UTI Covid</t>
  </si>
  <si>
    <t>UTI Geral</t>
  </si>
  <si>
    <t>UTI Pediátrica</t>
  </si>
  <si>
    <t>UTI Neo</t>
  </si>
  <si>
    <t>UCIN Neo</t>
  </si>
  <si>
    <t>Geral</t>
  </si>
  <si>
    <t>2 - TEMPO MÉDIO DE PERMANÊNCIA (DIAS) POR CLÍNICA</t>
  </si>
  <si>
    <t>8, 00</t>
  </si>
  <si>
    <t>3 - ÍNDICE DE INTERVALO DE SUBSTITUIÇÃO POR CLÍNICA [HORAS]</t>
  </si>
  <si>
    <t>4 - Número de Funcionários e Leitos Operacionais</t>
  </si>
  <si>
    <t>Informações</t>
  </si>
  <si>
    <t>Número de enfermeiro (Todos os vínculos)</t>
  </si>
  <si>
    <t>Número de funcionários de enfermagem (Todos os vínculos)</t>
  </si>
  <si>
    <t>Número total de funcionários (Todos os vínculos)</t>
  </si>
  <si>
    <t>Número total de médicos (Todos os vínculos)</t>
  </si>
  <si>
    <t>Número total de médicos especialistas</t>
  </si>
  <si>
    <t>Número leito operacional</t>
  </si>
  <si>
    <t>5 - Indicadores de Gestão de Recursos Humanos</t>
  </si>
  <si>
    <t>Relação Enfermeiro (as)/Leito</t>
  </si>
  <si>
    <t>Relação Enfermagem/Leito</t>
  </si>
  <si>
    <t>Relação Funcionário(as) / Leito</t>
  </si>
  <si>
    <t>Turnover (%)</t>
  </si>
  <si>
    <t>% de médicos(as) especialistas</t>
  </si>
  <si>
    <r>
      <rPr>
        <b/>
        <sz val="10"/>
        <color indexed="8"/>
        <rFont val="Arial"/>
        <family val="2"/>
      </rPr>
      <t>6 - Indicador de Gestão Ambulatorial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(%)</t>
    </r>
  </si>
  <si>
    <t>Taxa de Perda Primária (%)</t>
  </si>
  <si>
    <t>Nº de Consultas Médicas (ofertadas)</t>
  </si>
  <si>
    <t>Nº de Consultas Não Médicas (ofertadas)</t>
  </si>
  <si>
    <t>Taxa de Absenteísmo (%) Consultas Médicas</t>
  </si>
  <si>
    <t>Nº de Consultas Médicas (agendadas)</t>
  </si>
  <si>
    <t>Taxa de Absenteísmo (%) Consultas Não Médicas</t>
  </si>
  <si>
    <t xml:space="preserve">Nº de Consultas Não Médicas (agendadas) </t>
  </si>
  <si>
    <t>Nº de Consultas Médicas (realizadas)</t>
  </si>
  <si>
    <t>Nº de Consultas Não Médicas (realizadas)</t>
  </si>
  <si>
    <t>7 - Taxa de Absenteísmo (%)</t>
  </si>
  <si>
    <t>Profissão</t>
  </si>
  <si>
    <t xml:space="preserve">Estatutário </t>
  </si>
  <si>
    <t>Celetista</t>
  </si>
  <si>
    <t>Biomédico</t>
  </si>
  <si>
    <t>N/D</t>
  </si>
  <si>
    <t>Cirurgião - Dentista</t>
  </si>
  <si>
    <t>Enfermeiro</t>
  </si>
  <si>
    <t>Fisioterapeuta</t>
  </si>
  <si>
    <t>Médico</t>
  </si>
  <si>
    <t>Técnico em Enfermagem</t>
  </si>
  <si>
    <t>Auxiliar de Enfermagem</t>
  </si>
  <si>
    <t>Outros</t>
  </si>
  <si>
    <t>Técnico em Laboratório</t>
  </si>
  <si>
    <t>Geral*</t>
  </si>
  <si>
    <t>Obs.: *A taxa de absenteísmo GERAL corresponde a todos os profissionais da unidade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</si>
</sst>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\-yy;@"/>
    <numFmt numFmtId="165" formatCode="#,##0_ ;[Red]\-#,##0\ "/>
    <numFmt numFmtId="166" formatCode="#,##0.00_ ;[Red]\-#,##0.00\ "/>
    <numFmt numFmtId="167" formatCode="[$-416]mmmm\-yy"/>
  </numFmts>
  <fonts count="63">
    <font>
      <sz val="11"/>
      <color theme="1"/>
      <name val="Aptos Narrow"/>
      <family val="2"/>
    </font>
    <font>
      <sz val="11"/>
      <color indexed="8"/>
      <name val="Aptos Narrow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63"/>
      <name val="Calibri"/>
      <family val="2"/>
    </font>
    <font>
      <b/>
      <sz val="12"/>
      <color indexed="8"/>
      <name val="Arial"/>
      <family val="2"/>
    </font>
    <font>
      <u val="single"/>
      <sz val="11"/>
      <color indexed="49"/>
      <name val="Aptos Narrow"/>
      <family val="2"/>
    </font>
    <font>
      <u val="single"/>
      <sz val="11"/>
      <color indexed="25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u val="single"/>
      <sz val="11"/>
      <color theme="10"/>
      <name val="Aptos Narrow"/>
      <family val="2"/>
    </font>
    <font>
      <u val="single"/>
      <sz val="11"/>
      <color theme="11"/>
      <name val="Aptos Narrow"/>
      <family val="2"/>
    </font>
    <font>
      <sz val="11"/>
      <color rgb="FF9C5700"/>
      <name val="Aptos Narrow"/>
      <family val="2"/>
    </font>
    <font>
      <sz val="11"/>
      <color rgb="FF000000"/>
      <name val="Calibri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000000"/>
      <name val="Arial"/>
      <family val="2"/>
    </font>
    <font>
      <b/>
      <u val="single"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444444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78">
    <xf numFmtId="0" fontId="0" fillId="0" borderId="0" xfId="0" applyFont="1" applyAlignment="1">
      <alignment/>
    </xf>
    <xf numFmtId="0" fontId="51" fillId="0" borderId="0" xfId="50" applyFont="1">
      <alignment/>
      <protection/>
    </xf>
    <xf numFmtId="0" fontId="52" fillId="33" borderId="1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53" fillId="34" borderId="10" xfId="0" applyFont="1" applyFill="1" applyBorder="1" applyAlignment="1">
      <alignment horizontal="left" vertical="center"/>
    </xf>
    <xf numFmtId="0" fontId="53" fillId="34" borderId="10" xfId="0" applyFont="1" applyFill="1" applyBorder="1" applyAlignment="1">
      <alignment horizontal="center" vertical="center" wrapText="1"/>
    </xf>
    <xf numFmtId="164" fontId="52" fillId="34" borderId="10" xfId="0" applyNumberFormat="1" applyFont="1" applyFill="1" applyBorder="1" applyAlignment="1">
      <alignment horizontal="center" vertical="center" wrapText="1"/>
    </xf>
    <xf numFmtId="0" fontId="52" fillId="0" borderId="0" xfId="50" applyFont="1">
      <alignment/>
      <protection/>
    </xf>
    <xf numFmtId="0" fontId="54" fillId="0" borderId="10" xfId="0" applyFont="1" applyBorder="1" applyAlignment="1">
      <alignment horizontal="left" vertical="center"/>
    </xf>
    <xf numFmtId="3" fontId="53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readingOrder="1"/>
    </xf>
    <xf numFmtId="3" fontId="51" fillId="0" borderId="11" xfId="0" applyNumberFormat="1" applyFont="1" applyBorder="1" applyAlignment="1">
      <alignment horizontal="center" vertical="center" readingOrder="1"/>
    </xf>
    <xf numFmtId="0" fontId="54" fillId="0" borderId="11" xfId="0" applyFont="1" applyBorder="1" applyAlignment="1">
      <alignment horizontal="center" readingOrder="1"/>
    </xf>
    <xf numFmtId="0" fontId="54" fillId="35" borderId="11" xfId="0" applyFont="1" applyFill="1" applyBorder="1" applyAlignment="1">
      <alignment horizontal="center" readingOrder="1"/>
    </xf>
    <xf numFmtId="0" fontId="54" fillId="0" borderId="11" xfId="0" applyFont="1" applyBorder="1" applyAlignment="1" applyProtection="1">
      <alignment horizontal="center" readingOrder="1"/>
      <protection locked="0"/>
    </xf>
    <xf numFmtId="0" fontId="54" fillId="0" borderId="11" xfId="0" applyFont="1" applyBorder="1" applyAlignment="1">
      <alignment horizontal="center" readingOrder="1"/>
    </xf>
    <xf numFmtId="3" fontId="51" fillId="0" borderId="12" xfId="0" applyNumberFormat="1" applyFont="1" applyBorder="1" applyAlignment="1">
      <alignment horizontal="center" vertical="center" readingOrder="1"/>
    </xf>
    <xf numFmtId="0" fontId="54" fillId="0" borderId="13" xfId="0" applyFont="1" applyBorder="1" applyAlignment="1">
      <alignment horizontal="center" readingOrder="1"/>
    </xf>
    <xf numFmtId="0" fontId="54" fillId="35" borderId="13" xfId="0" applyFont="1" applyFill="1" applyBorder="1" applyAlignment="1">
      <alignment horizontal="center" readingOrder="1"/>
    </xf>
    <xf numFmtId="0" fontId="54" fillId="0" borderId="13" xfId="0" applyFont="1" applyBorder="1" applyAlignment="1" applyProtection="1">
      <alignment horizontal="center" readingOrder="1"/>
      <protection locked="0"/>
    </xf>
    <xf numFmtId="0" fontId="54" fillId="0" borderId="13" xfId="0" applyFont="1" applyBorder="1" applyAlignment="1">
      <alignment horizontal="center" readingOrder="1"/>
    </xf>
    <xf numFmtId="0" fontId="54" fillId="36" borderId="10" xfId="0" applyFont="1" applyFill="1" applyBorder="1" applyAlignment="1">
      <alignment horizontal="left" vertical="center"/>
    </xf>
    <xf numFmtId="0" fontId="53" fillId="37" borderId="10" xfId="0" applyFont="1" applyFill="1" applyBorder="1" applyAlignment="1">
      <alignment horizontal="left" vertical="center"/>
    </xf>
    <xf numFmtId="3" fontId="53" fillId="38" borderId="10" xfId="0" applyNumberFormat="1" applyFont="1" applyFill="1" applyBorder="1" applyAlignment="1">
      <alignment horizontal="center" vertical="center" wrapText="1"/>
    </xf>
    <xf numFmtId="3" fontId="52" fillId="38" borderId="10" xfId="0" applyNumberFormat="1" applyFont="1" applyFill="1" applyBorder="1" applyAlignment="1">
      <alignment horizontal="center" vertical="center"/>
    </xf>
    <xf numFmtId="0" fontId="55" fillId="36" borderId="14" xfId="0" applyFont="1" applyFill="1" applyBorder="1" applyAlignment="1">
      <alignment vertical="center"/>
    </xf>
    <xf numFmtId="0" fontId="55" fillId="0" borderId="0" xfId="50" applyFont="1">
      <alignment/>
      <protection/>
    </xf>
    <xf numFmtId="0" fontId="53" fillId="34" borderId="11" xfId="0" applyFont="1" applyFill="1" applyBorder="1" applyAlignment="1">
      <alignment horizontal="left" vertical="center"/>
    </xf>
    <xf numFmtId="0" fontId="53" fillId="34" borderId="11" xfId="0" applyFont="1" applyFill="1" applyBorder="1" applyAlignment="1">
      <alignment horizontal="center" vertical="center" wrapText="1"/>
    </xf>
    <xf numFmtId="164" fontId="52" fillId="34" borderId="11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/>
    </xf>
    <xf numFmtId="3" fontId="54" fillId="0" borderId="11" xfId="0" applyNumberFormat="1" applyFont="1" applyBorder="1" applyAlignment="1">
      <alignment horizontal="center" vertical="center" wrapText="1"/>
    </xf>
    <xf numFmtId="3" fontId="51" fillId="0" borderId="11" xfId="0" applyNumberFormat="1" applyFont="1" applyBorder="1" applyAlignment="1">
      <alignment horizontal="center" vertical="center"/>
    </xf>
    <xf numFmtId="3" fontId="53" fillId="0" borderId="11" xfId="0" applyNumberFormat="1" applyFont="1" applyBorder="1" applyAlignment="1">
      <alignment horizontal="center" vertical="center" wrapText="1"/>
    </xf>
    <xf numFmtId="3" fontId="51" fillId="0" borderId="11" xfId="0" applyNumberFormat="1" applyFont="1" applyBorder="1" applyAlignment="1" applyProtection="1">
      <alignment horizontal="center" vertical="center"/>
      <protection locked="0"/>
    </xf>
    <xf numFmtId="0" fontId="53" fillId="36" borderId="15" xfId="0" applyFont="1" applyFill="1" applyBorder="1" applyAlignment="1">
      <alignment vertical="center"/>
    </xf>
    <xf numFmtId="0" fontId="53" fillId="36" borderId="15" xfId="0" applyFont="1" applyFill="1" applyBorder="1" applyAlignment="1">
      <alignment vertical="center" wrapText="1"/>
    </xf>
    <xf numFmtId="0" fontId="53" fillId="36" borderId="15" xfId="0" applyFont="1" applyFill="1" applyBorder="1" applyAlignment="1">
      <alignment horizontal="center" vertical="center" wrapText="1"/>
    </xf>
    <xf numFmtId="49" fontId="53" fillId="34" borderId="11" xfId="0" applyNumberFormat="1" applyFont="1" applyFill="1" applyBorder="1" applyAlignment="1">
      <alignment horizontal="left" vertical="center"/>
    </xf>
    <xf numFmtId="0" fontId="54" fillId="36" borderId="11" xfId="0" applyFont="1" applyFill="1" applyBorder="1" applyAlignment="1">
      <alignment horizontal="left" vertical="center"/>
    </xf>
    <xf numFmtId="3" fontId="54" fillId="36" borderId="11" xfId="0" applyNumberFormat="1" applyFont="1" applyFill="1" applyBorder="1" applyAlignment="1">
      <alignment horizontal="center" vertical="center" wrapText="1"/>
    </xf>
    <xf numFmtId="165" fontId="54" fillId="0" borderId="11" xfId="0" applyNumberFormat="1" applyFont="1" applyBorder="1" applyAlignment="1">
      <alignment horizontal="center" vertical="center" wrapText="1"/>
    </xf>
    <xf numFmtId="3" fontId="53" fillId="36" borderId="11" xfId="0" applyNumberFormat="1" applyFont="1" applyFill="1" applyBorder="1" applyAlignment="1">
      <alignment horizontal="center" vertical="center" wrapText="1"/>
    </xf>
    <xf numFmtId="3" fontId="54" fillId="0" borderId="11" xfId="0" applyNumberFormat="1" applyFont="1" applyBorder="1" applyAlignment="1">
      <alignment horizontal="center" wrapText="1" readingOrder="1"/>
    </xf>
    <xf numFmtId="3" fontId="54" fillId="0" borderId="16" xfId="0" applyNumberFormat="1" applyFont="1" applyBorder="1" applyAlignment="1">
      <alignment horizontal="center" vertical="center" wrapText="1"/>
    </xf>
    <xf numFmtId="3" fontId="54" fillId="35" borderId="11" xfId="0" applyNumberFormat="1" applyFont="1" applyFill="1" applyBorder="1" applyAlignment="1">
      <alignment horizontal="center" wrapText="1" readingOrder="1"/>
    </xf>
    <xf numFmtId="3" fontId="54" fillId="0" borderId="11" xfId="0" applyNumberFormat="1" applyFont="1" applyBorder="1" applyAlignment="1" applyProtection="1">
      <alignment horizontal="center" vertical="center" wrapText="1"/>
      <protection locked="0"/>
    </xf>
    <xf numFmtId="3" fontId="54" fillId="0" borderId="11" xfId="0" applyNumberFormat="1" applyFont="1" applyBorder="1" applyAlignment="1">
      <alignment horizontal="center" wrapText="1" readingOrder="1"/>
    </xf>
    <xf numFmtId="3" fontId="54" fillId="0" borderId="13" xfId="0" applyNumberFormat="1" applyFont="1" applyBorder="1" applyAlignment="1">
      <alignment horizontal="center" wrapText="1" readingOrder="1"/>
    </xf>
    <xf numFmtId="3" fontId="54" fillId="35" borderId="13" xfId="0" applyNumberFormat="1" applyFont="1" applyFill="1" applyBorder="1" applyAlignment="1">
      <alignment horizontal="center" wrapText="1" readingOrder="1"/>
    </xf>
    <xf numFmtId="3" fontId="54" fillId="0" borderId="13" xfId="0" applyNumberFormat="1" applyFont="1" applyBorder="1" applyAlignment="1">
      <alignment horizontal="center" wrapText="1" readingOrder="1"/>
    </xf>
    <xf numFmtId="0" fontId="54" fillId="0" borderId="13" xfId="0" applyFont="1" applyBorder="1" applyAlignment="1">
      <alignment horizontal="center" wrapText="1" readingOrder="1"/>
    </xf>
    <xf numFmtId="0" fontId="53" fillId="37" borderId="11" xfId="0" applyFont="1" applyFill="1" applyBorder="1" applyAlignment="1">
      <alignment horizontal="left" vertical="center"/>
    </xf>
    <xf numFmtId="3" fontId="53" fillId="38" borderId="11" xfId="0" applyNumberFormat="1" applyFont="1" applyFill="1" applyBorder="1" applyAlignment="1">
      <alignment horizontal="center" vertical="center" wrapText="1"/>
    </xf>
    <xf numFmtId="3" fontId="52" fillId="38" borderId="11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 wrapText="1"/>
    </xf>
    <xf numFmtId="3" fontId="54" fillId="0" borderId="11" xfId="0" applyNumberFormat="1" applyFont="1" applyBorder="1" applyAlignment="1">
      <alignment horizontal="center" vertical="center" wrapText="1" readingOrder="1"/>
    </xf>
    <xf numFmtId="3" fontId="54" fillId="0" borderId="16" xfId="0" applyNumberFormat="1" applyFont="1" applyBorder="1" applyAlignment="1">
      <alignment horizontal="center" vertical="center" wrapText="1" readingOrder="1"/>
    </xf>
    <xf numFmtId="0" fontId="56" fillId="0" borderId="11" xfId="0" applyFont="1" applyBorder="1" applyAlignment="1">
      <alignment horizontal="center" readingOrder="1"/>
    </xf>
    <xf numFmtId="3" fontId="54" fillId="0" borderId="11" xfId="0" applyNumberFormat="1" applyFont="1" applyBorder="1" applyAlignment="1" applyProtection="1">
      <alignment horizontal="center" wrapText="1" readingOrder="1"/>
      <protection locked="0"/>
    </xf>
    <xf numFmtId="165" fontId="51" fillId="0" borderId="11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 readingOrder="1"/>
    </xf>
    <xf numFmtId="3" fontId="54" fillId="39" borderId="11" xfId="0" applyNumberFormat="1" applyFont="1" applyFill="1" applyBorder="1" applyAlignment="1">
      <alignment horizontal="center" vertical="center" wrapText="1" readingOrder="1"/>
    </xf>
    <xf numFmtId="0" fontId="54" fillId="0" borderId="11" xfId="0" applyFont="1" applyBorder="1" applyAlignment="1">
      <alignment horizontal="center" wrapText="1" readingOrder="1"/>
    </xf>
    <xf numFmtId="0" fontId="54" fillId="0" borderId="13" xfId="0" applyFont="1" applyBorder="1" applyAlignment="1" applyProtection="1">
      <alignment horizontal="center" wrapText="1" readingOrder="1"/>
      <protection locked="0"/>
    </xf>
    <xf numFmtId="0" fontId="54" fillId="0" borderId="13" xfId="0" applyFont="1" applyBorder="1" applyAlignment="1">
      <alignment horizontal="center" wrapText="1" readingOrder="1"/>
    </xf>
    <xf numFmtId="0" fontId="51" fillId="0" borderId="0" xfId="50" applyFont="1" applyAlignment="1">
      <alignment horizontal="center"/>
      <protection/>
    </xf>
    <xf numFmtId="3" fontId="53" fillId="37" borderId="11" xfId="0" applyNumberFormat="1" applyFont="1" applyFill="1" applyBorder="1" applyAlignment="1">
      <alignment horizontal="center" vertical="center" wrapText="1"/>
    </xf>
    <xf numFmtId="165" fontId="53" fillId="37" borderId="11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 applyProtection="1">
      <alignment horizontal="center" wrapText="1" readingOrder="1"/>
      <protection locked="0"/>
    </xf>
    <xf numFmtId="0" fontId="54" fillId="0" borderId="11" xfId="0" applyFont="1" applyBorder="1" applyAlignment="1">
      <alignment horizontal="center" wrapText="1" readingOrder="1"/>
    </xf>
    <xf numFmtId="3" fontId="54" fillId="0" borderId="13" xfId="0" applyNumberFormat="1" applyFont="1" applyBorder="1" applyAlignment="1" applyProtection="1">
      <alignment horizontal="center" wrapText="1" readingOrder="1"/>
      <protection locked="0"/>
    </xf>
    <xf numFmtId="3" fontId="51" fillId="0" borderId="16" xfId="0" applyNumberFormat="1" applyFont="1" applyBorder="1" applyAlignment="1">
      <alignment horizontal="center" vertical="center"/>
    </xf>
    <xf numFmtId="0" fontId="53" fillId="36" borderId="17" xfId="0" applyFont="1" applyFill="1" applyBorder="1" applyAlignment="1">
      <alignment vertical="center"/>
    </xf>
    <xf numFmtId="0" fontId="53" fillId="36" borderId="17" xfId="0" applyFont="1" applyFill="1" applyBorder="1" applyAlignment="1">
      <alignment vertical="center" wrapText="1"/>
    </xf>
    <xf numFmtId="0" fontId="53" fillId="36" borderId="17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vertical="center"/>
    </xf>
    <xf numFmtId="0" fontId="53" fillId="34" borderId="10" xfId="0" applyFont="1" applyFill="1" applyBorder="1" applyAlignment="1">
      <alignment vertical="center" wrapText="1"/>
    </xf>
    <xf numFmtId="164" fontId="52" fillId="34" borderId="18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readingOrder="1"/>
    </xf>
    <xf numFmtId="3" fontId="51" fillId="0" borderId="18" xfId="0" applyNumberFormat="1" applyFont="1" applyBorder="1" applyAlignment="1">
      <alignment horizontal="center" vertical="center"/>
    </xf>
    <xf numFmtId="3" fontId="54" fillId="0" borderId="11" xfId="0" applyNumberFormat="1" applyFont="1" applyBorder="1" applyAlignment="1">
      <alignment horizontal="center" readingOrder="1"/>
    </xf>
    <xf numFmtId="3" fontId="54" fillId="0" borderId="11" xfId="0" applyNumberFormat="1" applyFont="1" applyBorder="1" applyAlignment="1">
      <alignment horizontal="center" readingOrder="1"/>
    </xf>
    <xf numFmtId="3" fontId="52" fillId="38" borderId="18" xfId="0" applyNumberFormat="1" applyFont="1" applyFill="1" applyBorder="1" applyAlignment="1">
      <alignment horizontal="center" vertical="center"/>
    </xf>
    <xf numFmtId="0" fontId="52" fillId="0" borderId="0" xfId="50" applyFont="1" applyAlignment="1">
      <alignment horizontal="center"/>
      <protection/>
    </xf>
    <xf numFmtId="0" fontId="53" fillId="36" borderId="14" xfId="0" applyFont="1" applyFill="1" applyBorder="1" applyAlignment="1">
      <alignment vertical="center"/>
    </xf>
    <xf numFmtId="0" fontId="53" fillId="36" borderId="14" xfId="0" applyFont="1" applyFill="1" applyBorder="1" applyAlignment="1">
      <alignment vertical="center" wrapText="1"/>
    </xf>
    <xf numFmtId="0" fontId="53" fillId="36" borderId="14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vertical="center"/>
    </xf>
    <xf numFmtId="0" fontId="53" fillId="34" borderId="18" xfId="0" applyFont="1" applyFill="1" applyBorder="1" applyAlignment="1">
      <alignment vertical="center" wrapText="1"/>
    </xf>
    <xf numFmtId="0" fontId="54" fillId="0" borderId="16" xfId="0" applyFont="1" applyBorder="1" applyAlignment="1">
      <alignment horizontal="left" vertical="center"/>
    </xf>
    <xf numFmtId="3" fontId="54" fillId="0" borderId="18" xfId="0" applyNumberFormat="1" applyFont="1" applyBorder="1" applyAlignment="1">
      <alignment vertical="center" wrapText="1"/>
    </xf>
    <xf numFmtId="3" fontId="53" fillId="0" borderId="18" xfId="0" applyNumberFormat="1" applyFont="1" applyBorder="1" applyAlignment="1">
      <alignment vertical="center" wrapText="1"/>
    </xf>
    <xf numFmtId="3" fontId="51" fillId="39" borderId="11" xfId="0" applyNumberFormat="1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left" vertical="center"/>
    </xf>
    <xf numFmtId="3" fontId="53" fillId="34" borderId="15" xfId="0" applyNumberFormat="1" applyFont="1" applyFill="1" applyBorder="1" applyAlignment="1">
      <alignment horizontal="center" vertical="center" wrapText="1"/>
    </xf>
    <xf numFmtId="164" fontId="52" fillId="34" borderId="15" xfId="0" applyNumberFormat="1" applyFont="1" applyFill="1" applyBorder="1" applyAlignment="1">
      <alignment horizontal="center" vertical="center" wrapText="1"/>
    </xf>
    <xf numFmtId="164" fontId="52" fillId="34" borderId="19" xfId="0" applyNumberFormat="1" applyFont="1" applyFill="1" applyBorder="1" applyAlignment="1">
      <alignment horizontal="center" vertical="center" wrapText="1"/>
    </xf>
    <xf numFmtId="3" fontId="53" fillId="34" borderId="20" xfId="0" applyNumberFormat="1" applyFont="1" applyFill="1" applyBorder="1" applyAlignment="1">
      <alignment horizontal="center" vertical="center" wrapText="1"/>
    </xf>
    <xf numFmtId="164" fontId="52" fillId="34" borderId="21" xfId="0" applyNumberFormat="1" applyFont="1" applyFill="1" applyBorder="1" applyAlignment="1">
      <alignment horizontal="center" vertical="center" wrapText="1"/>
    </xf>
    <xf numFmtId="0" fontId="54" fillId="36" borderId="16" xfId="0" applyFont="1" applyFill="1" applyBorder="1" applyAlignment="1">
      <alignment horizontal="left" vertical="center"/>
    </xf>
    <xf numFmtId="3" fontId="54" fillId="36" borderId="15" xfId="0" applyNumberFormat="1" applyFont="1" applyFill="1" applyBorder="1" applyAlignment="1">
      <alignment horizontal="center" vertical="center" wrapText="1"/>
    </xf>
    <xf numFmtId="3" fontId="54" fillId="0" borderId="15" xfId="0" applyNumberFormat="1" applyFont="1" applyBorder="1" applyAlignment="1">
      <alignment horizontal="center" vertical="center" wrapText="1"/>
    </xf>
    <xf numFmtId="3" fontId="53" fillId="36" borderId="15" xfId="0" applyNumberFormat="1" applyFont="1" applyFill="1" applyBorder="1" applyAlignment="1">
      <alignment horizontal="center" vertical="center" wrapText="1"/>
    </xf>
    <xf numFmtId="165" fontId="54" fillId="36" borderId="15" xfId="0" applyNumberFormat="1" applyFont="1" applyFill="1" applyBorder="1" applyAlignment="1">
      <alignment horizontal="center" vertical="center" wrapText="1"/>
    </xf>
    <xf numFmtId="3" fontId="54" fillId="39" borderId="15" xfId="0" applyNumberFormat="1" applyFont="1" applyFill="1" applyBorder="1" applyAlignment="1">
      <alignment horizontal="center" vertical="center" wrapText="1"/>
    </xf>
    <xf numFmtId="3" fontId="51" fillId="0" borderId="19" xfId="0" applyNumberFormat="1" applyFont="1" applyBorder="1" applyAlignment="1">
      <alignment horizontal="center"/>
    </xf>
    <xf numFmtId="3" fontId="53" fillId="36" borderId="2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3" fontId="54" fillId="0" borderId="18" xfId="0" applyNumberFormat="1" applyFont="1" applyBorder="1" applyAlignment="1">
      <alignment horizontal="center" vertical="center" wrapText="1"/>
    </xf>
    <xf numFmtId="3" fontId="51" fillId="0" borderId="11" xfId="0" applyNumberFormat="1" applyFont="1" applyBorder="1" applyAlignment="1">
      <alignment horizontal="center" vertical="center" wrapText="1"/>
    </xf>
    <xf numFmtId="3" fontId="54" fillId="40" borderId="16" xfId="0" applyNumberFormat="1" applyFont="1" applyFill="1" applyBorder="1" applyAlignment="1">
      <alignment horizontal="center" vertical="center" wrapText="1"/>
    </xf>
    <xf numFmtId="3" fontId="51" fillId="0" borderId="11" xfId="0" applyNumberFormat="1" applyFont="1" applyBorder="1" applyAlignment="1">
      <alignment horizontal="center"/>
    </xf>
    <xf numFmtId="3" fontId="54" fillId="0" borderId="18" xfId="0" applyNumberFormat="1" applyFont="1" applyBorder="1" applyAlignment="1" applyProtection="1">
      <alignment horizontal="center" vertical="center" wrapText="1"/>
      <protection locked="0"/>
    </xf>
    <xf numFmtId="3" fontId="51" fillId="0" borderId="0" xfId="0" applyNumberFormat="1" applyFont="1" applyAlignment="1">
      <alignment horizontal="center"/>
    </xf>
    <xf numFmtId="0" fontId="52" fillId="34" borderId="16" xfId="0" applyFont="1" applyFill="1" applyBorder="1" applyAlignment="1">
      <alignment horizontal="left" vertical="center"/>
    </xf>
    <xf numFmtId="0" fontId="52" fillId="34" borderId="18" xfId="0" applyFont="1" applyFill="1" applyBorder="1" applyAlignment="1">
      <alignment horizontal="center" vertical="center" wrapText="1"/>
    </xf>
    <xf numFmtId="3" fontId="51" fillId="36" borderId="16" xfId="0" applyNumberFormat="1" applyFont="1" applyFill="1" applyBorder="1" applyAlignment="1">
      <alignment horizontal="left" vertical="center"/>
    </xf>
    <xf numFmtId="3" fontId="51" fillId="0" borderId="18" xfId="0" applyNumberFormat="1" applyFont="1" applyBorder="1" applyAlignment="1">
      <alignment vertical="center"/>
    </xf>
    <xf numFmtId="3" fontId="52" fillId="0" borderId="18" xfId="0" applyNumberFormat="1" applyFont="1" applyBorder="1" applyAlignment="1">
      <alignment vertical="center"/>
    </xf>
    <xf numFmtId="0" fontId="54" fillId="0" borderId="11" xfId="0" applyFont="1" applyBorder="1" applyAlignment="1">
      <alignment horizontal="center" vertical="center" readingOrder="1"/>
    </xf>
    <xf numFmtId="0" fontId="56" fillId="0" borderId="16" xfId="0" applyFont="1" applyBorder="1" applyAlignment="1">
      <alignment horizontal="center" readingOrder="1"/>
    </xf>
    <xf numFmtId="0" fontId="56" fillId="0" borderId="11" xfId="0" applyFont="1" applyBorder="1" applyAlignment="1">
      <alignment horizontal="center" vertical="center" readingOrder="1"/>
    </xf>
    <xf numFmtId="0" fontId="56" fillId="0" borderId="11" xfId="0" applyFont="1" applyBorder="1" applyAlignment="1" applyProtection="1">
      <alignment horizontal="center" readingOrder="1"/>
      <protection locked="0"/>
    </xf>
    <xf numFmtId="0" fontId="56" fillId="0" borderId="11" xfId="0" applyFont="1" applyBorder="1" applyAlignment="1">
      <alignment horizontal="center" readingOrder="1"/>
    </xf>
    <xf numFmtId="3" fontId="51" fillId="0" borderId="16" xfId="0" applyNumberFormat="1" applyFont="1" applyBorder="1" applyAlignment="1">
      <alignment horizontal="left" vertical="center"/>
    </xf>
    <xf numFmtId="0" fontId="54" fillId="0" borderId="13" xfId="0" applyFont="1" applyBorder="1" applyAlignment="1">
      <alignment horizontal="center" vertical="center" readingOrder="1"/>
    </xf>
    <xf numFmtId="0" fontId="56" fillId="0" borderId="13" xfId="0" applyFont="1" applyBorder="1" applyAlignment="1">
      <alignment horizontal="center" readingOrder="1"/>
    </xf>
    <xf numFmtId="0" fontId="56" fillId="0" borderId="22" xfId="0" applyFont="1" applyBorder="1" applyAlignment="1">
      <alignment horizontal="center" readingOrder="1"/>
    </xf>
    <xf numFmtId="0" fontId="56" fillId="0" borderId="13" xfId="0" applyFont="1" applyBorder="1" applyAlignment="1">
      <alignment horizontal="center" vertical="center" readingOrder="1"/>
    </xf>
    <xf numFmtId="0" fontId="56" fillId="0" borderId="13" xfId="0" applyFont="1" applyBorder="1" applyAlignment="1" applyProtection="1">
      <alignment horizontal="center" readingOrder="1"/>
      <protection locked="0"/>
    </xf>
    <xf numFmtId="0" fontId="56" fillId="0" borderId="13" xfId="0" applyFont="1" applyBorder="1" applyAlignment="1">
      <alignment horizontal="center" readingOrder="1"/>
    </xf>
    <xf numFmtId="0" fontId="51" fillId="41" borderId="0" xfId="50" applyFont="1" applyFill="1">
      <alignment/>
      <protection/>
    </xf>
    <xf numFmtId="3" fontId="52" fillId="38" borderId="16" xfId="0" applyNumberFormat="1" applyFont="1" applyFill="1" applyBorder="1" applyAlignment="1">
      <alignment horizontal="left" vertical="center"/>
    </xf>
    <xf numFmtId="3" fontId="51" fillId="38" borderId="18" xfId="0" applyNumberFormat="1" applyFont="1" applyFill="1" applyBorder="1" applyAlignment="1">
      <alignment vertical="center"/>
    </xf>
    <xf numFmtId="3" fontId="52" fillId="38" borderId="18" xfId="0" applyNumberFormat="1" applyFont="1" applyFill="1" applyBorder="1" applyAlignment="1">
      <alignment vertical="center"/>
    </xf>
    <xf numFmtId="49" fontId="53" fillId="34" borderId="16" xfId="0" applyNumberFormat="1" applyFont="1" applyFill="1" applyBorder="1" applyAlignment="1">
      <alignment horizontal="left" vertical="center"/>
    </xf>
    <xf numFmtId="0" fontId="53" fillId="34" borderId="18" xfId="0" applyFont="1" applyFill="1" applyBorder="1" applyAlignment="1">
      <alignment horizontal="center" vertical="center" wrapText="1"/>
    </xf>
    <xf numFmtId="3" fontId="54" fillId="36" borderId="18" xfId="0" applyNumberFormat="1" applyFont="1" applyFill="1" applyBorder="1" applyAlignment="1">
      <alignment horizontal="center" vertical="center" wrapText="1"/>
    </xf>
    <xf numFmtId="3" fontId="53" fillId="36" borderId="18" xfId="0" applyNumberFormat="1" applyFont="1" applyFill="1" applyBorder="1" applyAlignment="1">
      <alignment horizontal="center" vertical="center" wrapText="1"/>
    </xf>
    <xf numFmtId="49" fontId="54" fillId="35" borderId="16" xfId="0" applyNumberFormat="1" applyFont="1" applyFill="1" applyBorder="1" applyAlignment="1">
      <alignment horizontal="left" vertical="center"/>
    </xf>
    <xf numFmtId="0" fontId="53" fillId="35" borderId="18" xfId="0" applyFont="1" applyFill="1" applyBorder="1" applyAlignment="1">
      <alignment horizontal="center" vertical="center" wrapText="1"/>
    </xf>
    <xf numFmtId="164" fontId="52" fillId="35" borderId="11" xfId="0" applyNumberFormat="1" applyFont="1" applyFill="1" applyBorder="1" applyAlignment="1">
      <alignment horizontal="center" vertical="center" wrapText="1"/>
    </xf>
    <xf numFmtId="164" fontId="52" fillId="35" borderId="13" xfId="0" applyNumberFormat="1" applyFont="1" applyFill="1" applyBorder="1" applyAlignment="1">
      <alignment horizontal="center" vertical="center" wrapText="1"/>
    </xf>
    <xf numFmtId="164" fontId="52" fillId="35" borderId="16" xfId="0" applyNumberFormat="1" applyFont="1" applyFill="1" applyBorder="1" applyAlignment="1">
      <alignment horizontal="center" vertical="center" wrapText="1"/>
    </xf>
    <xf numFmtId="1" fontId="51" fillId="35" borderId="11" xfId="0" applyNumberFormat="1" applyFont="1" applyFill="1" applyBorder="1" applyAlignment="1">
      <alignment horizontal="center" vertical="center" wrapText="1"/>
    </xf>
    <xf numFmtId="0" fontId="54" fillId="39" borderId="11" xfId="0" applyFont="1" applyFill="1" applyBorder="1" applyAlignment="1">
      <alignment horizontal="center" vertical="center" wrapText="1" readingOrder="1"/>
    </xf>
    <xf numFmtId="0" fontId="54" fillId="39" borderId="13" xfId="0" applyFont="1" applyFill="1" applyBorder="1" applyAlignment="1">
      <alignment horizontal="center" vertical="center" wrapText="1" readingOrder="1"/>
    </xf>
    <xf numFmtId="3" fontId="54" fillId="0" borderId="13" xfId="0" applyNumberFormat="1" applyFont="1" applyBorder="1" applyAlignment="1">
      <alignment horizontal="center" vertical="center" wrapText="1" readingOrder="1"/>
    </xf>
    <xf numFmtId="3" fontId="54" fillId="0" borderId="21" xfId="0" applyNumberFormat="1" applyFont="1" applyBorder="1" applyAlignment="1">
      <alignment horizontal="center" vertical="center" wrapText="1"/>
    </xf>
    <xf numFmtId="0" fontId="51" fillId="0" borderId="11" xfId="50" applyFont="1" applyBorder="1" applyAlignment="1">
      <alignment horizontal="center" vertical="center"/>
      <protection/>
    </xf>
    <xf numFmtId="3" fontId="53" fillId="0" borderId="18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 readingOrder="1"/>
    </xf>
    <xf numFmtId="0" fontId="54" fillId="35" borderId="11" xfId="0" applyFont="1" applyFill="1" applyBorder="1" applyAlignment="1">
      <alignment horizontal="center" wrapText="1" readingOrder="1"/>
    </xf>
    <xf numFmtId="0" fontId="54" fillId="35" borderId="13" xfId="0" applyFont="1" applyFill="1" applyBorder="1" applyAlignment="1">
      <alignment horizontal="center" wrapText="1" readingOrder="1"/>
    </xf>
    <xf numFmtId="3" fontId="54" fillId="0" borderId="13" xfId="0" applyNumberFormat="1" applyFont="1" applyBorder="1" applyAlignment="1">
      <alignment horizontal="center" vertical="center" wrapText="1"/>
    </xf>
    <xf numFmtId="3" fontId="51" fillId="38" borderId="15" xfId="0" applyNumberFormat="1" applyFont="1" applyFill="1" applyBorder="1" applyAlignment="1">
      <alignment vertical="center"/>
    </xf>
    <xf numFmtId="3" fontId="52" fillId="38" borderId="15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53" fillId="37" borderId="18" xfId="0" applyNumberFormat="1" applyFont="1" applyFill="1" applyBorder="1" applyAlignment="1">
      <alignment horizontal="center" vertical="center" wrapText="1"/>
    </xf>
    <xf numFmtId="49" fontId="53" fillId="34" borderId="23" xfId="0" applyNumberFormat="1" applyFont="1" applyFill="1" applyBorder="1" applyAlignment="1">
      <alignment horizontal="left" vertical="center"/>
    </xf>
    <xf numFmtId="0" fontId="53" fillId="34" borderId="20" xfId="0" applyFont="1" applyFill="1" applyBorder="1" applyAlignment="1">
      <alignment horizontal="center" vertical="center" wrapText="1"/>
    </xf>
    <xf numFmtId="164" fontId="52" fillId="34" borderId="23" xfId="0" applyNumberFormat="1" applyFont="1" applyFill="1" applyBorder="1" applyAlignment="1">
      <alignment horizontal="center" vertical="center" wrapText="1"/>
    </xf>
    <xf numFmtId="0" fontId="54" fillId="0" borderId="23" xfId="0" applyFont="1" applyBorder="1" applyAlignment="1">
      <alignment horizontal="left" vertical="center"/>
    </xf>
    <xf numFmtId="3" fontId="54" fillId="36" borderId="20" xfId="0" applyNumberFormat="1" applyFont="1" applyFill="1" applyBorder="1" applyAlignment="1">
      <alignment horizontal="center" vertical="center" wrapText="1"/>
    </xf>
    <xf numFmtId="3" fontId="53" fillId="36" borderId="10" xfId="0" applyNumberFormat="1" applyFont="1" applyFill="1" applyBorder="1" applyAlignment="1">
      <alignment horizontal="center" vertical="center" wrapText="1"/>
    </xf>
    <xf numFmtId="0" fontId="54" fillId="39" borderId="10" xfId="0" applyFont="1" applyFill="1" applyBorder="1" applyAlignment="1">
      <alignment horizontal="center" vertical="center" wrapText="1" readingOrder="1"/>
    </xf>
    <xf numFmtId="3" fontId="54" fillId="0" borderId="23" xfId="0" applyNumberFormat="1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 readingOrder="1"/>
    </xf>
    <xf numFmtId="0" fontId="54" fillId="0" borderId="10" xfId="0" applyFont="1" applyBorder="1" applyAlignment="1">
      <alignment horizontal="center" vertical="center" wrapText="1" readingOrder="1"/>
    </xf>
    <xf numFmtId="3" fontId="52" fillId="38" borderId="23" xfId="0" applyNumberFormat="1" applyFont="1" applyFill="1" applyBorder="1" applyAlignment="1">
      <alignment horizontal="left" vertical="center"/>
    </xf>
    <xf numFmtId="3" fontId="51" fillId="38" borderId="20" xfId="0" applyNumberFormat="1" applyFont="1" applyFill="1" applyBorder="1" applyAlignment="1">
      <alignment vertical="center"/>
    </xf>
    <xf numFmtId="3" fontId="53" fillId="37" borderId="10" xfId="0" applyNumberFormat="1" applyFont="1" applyFill="1" applyBorder="1" applyAlignment="1">
      <alignment horizontal="center" vertical="center" wrapText="1"/>
    </xf>
    <xf numFmtId="3" fontId="52" fillId="38" borderId="23" xfId="0" applyNumberFormat="1" applyFont="1" applyFill="1" applyBorder="1" applyAlignment="1">
      <alignment horizontal="center" vertical="center"/>
    </xf>
    <xf numFmtId="3" fontId="53" fillId="37" borderId="2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50" applyFont="1" applyAlignment="1">
      <alignment horizontal="center" vertical="center"/>
      <protection/>
    </xf>
    <xf numFmtId="0" fontId="51" fillId="0" borderId="0" xfId="50" applyFont="1" applyAlignment="1">
      <alignment horizontal="left"/>
      <protection/>
    </xf>
    <xf numFmtId="0" fontId="51" fillId="0" borderId="0" xfId="50" applyFont="1" applyAlignment="1">
      <alignment vertical="center"/>
      <protection/>
    </xf>
    <xf numFmtId="0" fontId="52" fillId="0" borderId="0" xfId="50" applyFont="1" applyAlignment="1">
      <alignment vertical="center"/>
      <protection/>
    </xf>
    <xf numFmtId="0" fontId="52" fillId="37" borderId="10" xfId="50" applyFont="1" applyFill="1" applyBorder="1" applyAlignment="1">
      <alignment vertical="center"/>
      <protection/>
    </xf>
    <xf numFmtId="0" fontId="52" fillId="42" borderId="10" xfId="50" applyFont="1" applyFill="1" applyBorder="1" applyAlignment="1">
      <alignment horizontal="left" vertical="center" wrapText="1"/>
      <protection/>
    </xf>
    <xf numFmtId="0" fontId="52" fillId="34" borderId="24" xfId="0" applyFont="1" applyFill="1" applyBorder="1" applyAlignment="1">
      <alignment horizontal="center" vertical="center"/>
    </xf>
    <xf numFmtId="164" fontId="52" fillId="34" borderId="24" xfId="0" applyNumberFormat="1" applyFont="1" applyFill="1" applyBorder="1" applyAlignment="1">
      <alignment horizontal="center" vertical="center" wrapText="1"/>
    </xf>
    <xf numFmtId="0" fontId="52" fillId="0" borderId="10" xfId="50" applyFont="1" applyBorder="1" applyAlignment="1">
      <alignment horizontal="left" vertical="center" wrapText="1"/>
      <protection/>
    </xf>
    <xf numFmtId="0" fontId="52" fillId="0" borderId="10" xfId="0" applyFont="1" applyBorder="1" applyAlignment="1">
      <alignment horizontal="center" vertical="center"/>
    </xf>
    <xf numFmtId="10" fontId="52" fillId="0" borderId="10" xfId="0" applyNumberFormat="1" applyFont="1" applyBorder="1" applyAlignment="1">
      <alignment horizontal="center" vertical="center"/>
    </xf>
    <xf numFmtId="3" fontId="51" fillId="0" borderId="10" xfId="50" applyNumberFormat="1" applyFont="1" applyBorder="1" applyAlignment="1">
      <alignment horizontal="left" vertical="center" wrapText="1" indent="2"/>
      <protection/>
    </xf>
    <xf numFmtId="3" fontId="52" fillId="36" borderId="10" xfId="0" applyNumberFormat="1" applyFont="1" applyFill="1" applyBorder="1" applyAlignment="1">
      <alignment horizontal="center" vertical="center"/>
    </xf>
    <xf numFmtId="3" fontId="51" fillId="43" borderId="10" xfId="0" applyNumberFormat="1" applyFont="1" applyFill="1" applyBorder="1" applyAlignment="1">
      <alignment horizontal="center" vertical="center"/>
    </xf>
    <xf numFmtId="3" fontId="54" fillId="0" borderId="10" xfId="0" applyNumberFormat="1" applyFont="1" applyBorder="1" applyAlignment="1">
      <alignment horizontal="center" readingOrder="1"/>
    </xf>
    <xf numFmtId="3" fontId="54" fillId="0" borderId="11" xfId="0" applyNumberFormat="1" applyFont="1" applyBorder="1" applyAlignment="1">
      <alignment horizontal="center" vertical="center" readingOrder="1"/>
    </xf>
    <xf numFmtId="3" fontId="54" fillId="0" borderId="10" xfId="0" applyNumberFormat="1" applyFont="1" applyBorder="1" applyAlignment="1" applyProtection="1">
      <alignment horizontal="center" readingOrder="1"/>
      <protection locked="0"/>
    </xf>
    <xf numFmtId="3" fontId="51" fillId="0" borderId="0" xfId="50" applyNumberFormat="1" applyFont="1">
      <alignment/>
      <protection/>
    </xf>
    <xf numFmtId="3" fontId="54" fillId="0" borderId="12" xfId="0" applyNumberFormat="1" applyFont="1" applyBorder="1" applyAlignment="1">
      <alignment horizontal="center" vertical="center" readingOrder="1"/>
    </xf>
    <xf numFmtId="3" fontId="54" fillId="0" borderId="13" xfId="0" applyNumberFormat="1" applyFont="1" applyBorder="1" applyAlignment="1">
      <alignment horizontal="center" readingOrder="1"/>
    </xf>
    <xf numFmtId="3" fontId="54" fillId="0" borderId="13" xfId="0" applyNumberFormat="1" applyFont="1" applyBorder="1" applyAlignment="1">
      <alignment horizontal="center" readingOrder="1"/>
    </xf>
    <xf numFmtId="166" fontId="52" fillId="0" borderId="10" xfId="0" applyNumberFormat="1" applyFont="1" applyBorder="1" applyAlignment="1">
      <alignment horizontal="center" vertical="center"/>
    </xf>
    <xf numFmtId="3" fontId="51" fillId="36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Border="1" applyAlignment="1" applyProtection="1">
      <alignment horizontal="center" vertical="center"/>
      <protection locked="0"/>
    </xf>
    <xf numFmtId="4" fontId="52" fillId="0" borderId="10" xfId="0" applyNumberFormat="1" applyFont="1" applyBorder="1" applyAlignment="1">
      <alignment horizontal="center" vertical="center"/>
    </xf>
    <xf numFmtId="10" fontId="51" fillId="0" borderId="10" xfId="50" applyNumberFormat="1" applyFont="1" applyBorder="1" applyAlignment="1">
      <alignment horizontal="left" vertical="center" wrapText="1" indent="2"/>
      <protection/>
    </xf>
    <xf numFmtId="10" fontId="51" fillId="0" borderId="10" xfId="0" applyNumberFormat="1" applyFont="1" applyBorder="1" applyAlignment="1">
      <alignment horizontal="center" vertical="center"/>
    </xf>
    <xf numFmtId="10" fontId="51" fillId="0" borderId="0" xfId="50" applyNumberFormat="1" applyFont="1">
      <alignment/>
      <protection/>
    </xf>
    <xf numFmtId="4" fontId="51" fillId="0" borderId="10" xfId="50" applyNumberFormat="1" applyFont="1" applyBorder="1" applyAlignment="1">
      <alignment horizontal="left" vertical="center" wrapText="1" indent="2"/>
      <protection/>
    </xf>
    <xf numFmtId="4" fontId="51" fillId="0" borderId="10" xfId="0" applyNumberFormat="1" applyFont="1" applyBorder="1" applyAlignment="1">
      <alignment horizontal="center" vertical="center"/>
    </xf>
    <xf numFmtId="4" fontId="51" fillId="0" borderId="0" xfId="50" applyNumberFormat="1" applyFont="1">
      <alignment/>
      <protection/>
    </xf>
    <xf numFmtId="10" fontId="52" fillId="0" borderId="10" xfId="50" applyNumberFormat="1" applyFont="1" applyBorder="1" applyAlignment="1">
      <alignment horizontal="left" vertical="center" wrapText="1"/>
      <protection/>
    </xf>
    <xf numFmtId="10" fontId="52" fillId="0" borderId="0" xfId="50" applyNumberFormat="1" applyFont="1">
      <alignment/>
      <protection/>
    </xf>
    <xf numFmtId="3" fontId="52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3" fontId="51" fillId="39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3" fontId="57" fillId="0" borderId="10" xfId="50" applyNumberFormat="1" applyFont="1" applyBorder="1" applyAlignment="1">
      <alignment horizontal="left" vertical="center" wrapText="1" indent="2"/>
      <protection/>
    </xf>
    <xf numFmtId="3" fontId="52" fillId="0" borderId="10" xfId="0" applyNumberFormat="1" applyFont="1" applyBorder="1" applyAlignment="1">
      <alignment horizontal="center" vertical="center" wrapText="1"/>
    </xf>
    <xf numFmtId="3" fontId="51" fillId="39" borderId="10" xfId="0" applyNumberFormat="1" applyFont="1" applyFill="1" applyBorder="1" applyAlignment="1">
      <alignment horizontal="center" vertical="center" wrapText="1"/>
    </xf>
    <xf numFmtId="3" fontId="51" fillId="39" borderId="10" xfId="50" applyNumberFormat="1" applyFont="1" applyFill="1" applyBorder="1" applyAlignment="1">
      <alignment horizontal="left" vertical="center" wrapText="1" indent="2"/>
      <protection/>
    </xf>
    <xf numFmtId="3" fontId="51" fillId="0" borderId="10" xfId="0" applyNumberFormat="1" applyFont="1" applyBorder="1" applyAlignment="1" applyProtection="1">
      <alignment horizontal="center" vertical="center" wrapText="1"/>
      <protection locked="0"/>
    </xf>
    <xf numFmtId="9" fontId="52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3" fontId="51" fillId="0" borderId="11" xfId="0" applyNumberFormat="1" applyFont="1" applyBorder="1" applyAlignment="1" applyProtection="1">
      <alignment horizontal="center" vertical="center" readingOrder="1"/>
      <protection locked="0"/>
    </xf>
    <xf numFmtId="3" fontId="51" fillId="0" borderId="12" xfId="0" applyNumberFormat="1" applyFont="1" applyBorder="1" applyAlignment="1" applyProtection="1">
      <alignment horizontal="center" vertical="center" readingOrder="1"/>
      <protection locked="0"/>
    </xf>
    <xf numFmtId="3" fontId="51" fillId="40" borderId="10" xfId="0" applyNumberFormat="1" applyFont="1" applyFill="1" applyBorder="1" applyAlignment="1">
      <alignment horizontal="center" vertical="center"/>
    </xf>
    <xf numFmtId="0" fontId="51" fillId="0" borderId="0" xfId="50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41" fillId="0" borderId="0" xfId="50">
      <alignment/>
      <protection/>
    </xf>
    <xf numFmtId="0" fontId="51" fillId="0" borderId="0" xfId="49" applyFont="1">
      <alignment/>
      <protection/>
    </xf>
    <xf numFmtId="3" fontId="52" fillId="44" borderId="25" xfId="0" applyNumberFormat="1" applyFont="1" applyFill="1" applyBorder="1" applyAlignment="1">
      <alignment vertical="center"/>
    </xf>
    <xf numFmtId="3" fontId="52" fillId="44" borderId="14" xfId="0" applyNumberFormat="1" applyFont="1" applyFill="1" applyBorder="1" applyAlignment="1">
      <alignment vertical="center"/>
    </xf>
    <xf numFmtId="3" fontId="52" fillId="44" borderId="14" xfId="0" applyNumberFormat="1" applyFont="1" applyFill="1" applyBorder="1" applyAlignment="1">
      <alignment horizontal="center" vertical="center"/>
    </xf>
    <xf numFmtId="3" fontId="52" fillId="44" borderId="26" xfId="0" applyNumberFormat="1" applyFont="1" applyFill="1" applyBorder="1" applyAlignment="1">
      <alignment vertical="center"/>
    </xf>
    <xf numFmtId="3" fontId="52" fillId="44" borderId="26" xfId="0" applyNumberFormat="1" applyFont="1" applyFill="1" applyBorder="1" applyAlignment="1">
      <alignment horizontal="center" vertical="center"/>
    </xf>
    <xf numFmtId="0" fontId="52" fillId="44" borderId="27" xfId="0" applyFont="1" applyFill="1" applyBorder="1" applyAlignment="1">
      <alignment vertical="center" wrapText="1"/>
    </xf>
    <xf numFmtId="4" fontId="51" fillId="0" borderId="27" xfId="0" applyNumberFormat="1" applyFont="1" applyBorder="1" applyAlignment="1">
      <alignment horizontal="left" vertical="center" wrapText="1"/>
    </xf>
    <xf numFmtId="10" fontId="51" fillId="0" borderId="0" xfId="49" applyNumberFormat="1" applyFont="1">
      <alignment/>
      <protection/>
    </xf>
    <xf numFmtId="10" fontId="52" fillId="0" borderId="0" xfId="49" applyNumberFormat="1" applyFont="1">
      <alignment/>
      <protection/>
    </xf>
    <xf numFmtId="10" fontId="51" fillId="0" borderId="27" xfId="0" applyNumberFormat="1" applyFont="1" applyBorder="1" applyAlignment="1">
      <alignment horizontal="left" vertical="center" wrapText="1"/>
    </xf>
    <xf numFmtId="10" fontId="52" fillId="44" borderId="28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4" fontId="51" fillId="0" borderId="0" xfId="49" applyNumberFormat="1" applyFont="1">
      <alignment/>
      <protection/>
    </xf>
    <xf numFmtId="3" fontId="52" fillId="44" borderId="29" xfId="0" applyNumberFormat="1" applyFont="1" applyFill="1" applyBorder="1" applyAlignment="1">
      <alignment vertical="center"/>
    </xf>
    <xf numFmtId="3" fontId="52" fillId="44" borderId="30" xfId="0" applyNumberFormat="1" applyFont="1" applyFill="1" applyBorder="1" applyAlignment="1">
      <alignment vertical="center"/>
    </xf>
    <xf numFmtId="3" fontId="52" fillId="44" borderId="30" xfId="0" applyNumberFormat="1" applyFont="1" applyFill="1" applyBorder="1" applyAlignment="1">
      <alignment horizontal="center" vertical="center"/>
    </xf>
    <xf numFmtId="3" fontId="52" fillId="44" borderId="31" xfId="0" applyNumberFormat="1" applyFont="1" applyFill="1" applyBorder="1" applyAlignment="1">
      <alignment horizontal="center" vertical="center"/>
    </xf>
    <xf numFmtId="3" fontId="52" fillId="44" borderId="31" xfId="0" applyNumberFormat="1" applyFont="1" applyFill="1" applyBorder="1" applyAlignment="1">
      <alignment vertical="center"/>
    </xf>
    <xf numFmtId="4" fontId="52" fillId="0" borderId="0" xfId="49" applyNumberFormat="1" applyFont="1">
      <alignment/>
      <protection/>
    </xf>
    <xf numFmtId="4" fontId="52" fillId="44" borderId="28" xfId="0" applyNumberFormat="1" applyFont="1" applyFill="1" applyBorder="1" applyAlignment="1">
      <alignment horizontal="left" vertical="center" wrapText="1"/>
    </xf>
    <xf numFmtId="3" fontId="51" fillId="0" borderId="0" xfId="49" applyNumberFormat="1" applyFont="1">
      <alignment/>
      <protection/>
    </xf>
    <xf numFmtId="4" fontId="51" fillId="0" borderId="0" xfId="49" applyNumberFormat="1" applyFont="1">
      <alignment/>
      <protection/>
    </xf>
    <xf numFmtId="3" fontId="52" fillId="44" borderId="32" xfId="0" applyNumberFormat="1" applyFont="1" applyFill="1" applyBorder="1" applyAlignment="1">
      <alignment horizontal="center" vertical="center"/>
    </xf>
    <xf numFmtId="3" fontId="52" fillId="44" borderId="33" xfId="0" applyNumberFormat="1" applyFont="1" applyFill="1" applyBorder="1" applyAlignment="1">
      <alignment horizontal="center" vertical="center"/>
    </xf>
    <xf numFmtId="3" fontId="52" fillId="44" borderId="32" xfId="0" applyNumberFormat="1" applyFont="1" applyFill="1" applyBorder="1" applyAlignment="1">
      <alignment vertical="center"/>
    </xf>
    <xf numFmtId="3" fontId="52" fillId="44" borderId="33" xfId="0" applyNumberFormat="1" applyFont="1" applyFill="1" applyBorder="1" applyAlignment="1">
      <alignment vertical="center"/>
    </xf>
    <xf numFmtId="165" fontId="54" fillId="0" borderId="27" xfId="0" applyNumberFormat="1" applyFont="1" applyBorder="1" applyAlignment="1">
      <alignment horizontal="left" vertical="center" wrapText="1"/>
    </xf>
    <xf numFmtId="165" fontId="51" fillId="0" borderId="0" xfId="49" applyNumberFormat="1" applyFont="1">
      <alignment/>
      <protection/>
    </xf>
    <xf numFmtId="165" fontId="54" fillId="0" borderId="28" xfId="0" applyNumberFormat="1" applyFont="1" applyBorder="1" applyAlignment="1">
      <alignment horizontal="left" vertical="center" wrapText="1"/>
    </xf>
    <xf numFmtId="3" fontId="52" fillId="44" borderId="19" xfId="0" applyNumberFormat="1" applyFont="1" applyFill="1" applyBorder="1" applyAlignment="1">
      <alignment horizontal="center" vertical="center"/>
    </xf>
    <xf numFmtId="3" fontId="52" fillId="44" borderId="20" xfId="0" applyNumberFormat="1" applyFont="1" applyFill="1" applyBorder="1" applyAlignment="1">
      <alignment horizontal="center" vertical="center"/>
    </xf>
    <xf numFmtId="3" fontId="52" fillId="44" borderId="19" xfId="0" applyNumberFormat="1" applyFont="1" applyFill="1" applyBorder="1" applyAlignment="1">
      <alignment vertical="center"/>
    </xf>
    <xf numFmtId="3" fontId="52" fillId="44" borderId="20" xfId="0" applyNumberFormat="1" applyFont="1" applyFill="1" applyBorder="1" applyAlignment="1">
      <alignment vertical="center"/>
    </xf>
    <xf numFmtId="3" fontId="52" fillId="44" borderId="32" xfId="0" applyNumberFormat="1" applyFont="1" applyFill="1" applyBorder="1" applyAlignment="1" applyProtection="1">
      <alignment horizontal="center" vertical="center"/>
      <protection locked="0"/>
    </xf>
    <xf numFmtId="3" fontId="52" fillId="44" borderId="20" xfId="0" applyNumberFormat="1" applyFont="1" applyFill="1" applyBorder="1" applyAlignment="1" applyProtection="1">
      <alignment horizontal="center" vertical="center"/>
      <protection locked="0"/>
    </xf>
    <xf numFmtId="166" fontId="51" fillId="0" borderId="27" xfId="0" applyNumberFormat="1" applyFont="1" applyBorder="1" applyAlignment="1">
      <alignment horizontal="left" vertical="center" wrapText="1"/>
    </xf>
    <xf numFmtId="166" fontId="51" fillId="0" borderId="0" xfId="49" applyNumberFormat="1" applyFont="1">
      <alignment/>
      <protection/>
    </xf>
    <xf numFmtId="10" fontId="51" fillId="0" borderId="27" xfId="0" applyNumberFormat="1" applyFont="1" applyBorder="1" applyAlignment="1">
      <alignment horizontal="left" vertical="center"/>
    </xf>
    <xf numFmtId="10" fontId="51" fillId="0" borderId="28" xfId="0" applyNumberFormat="1" applyFont="1" applyBorder="1" applyAlignment="1">
      <alignment horizontal="left" vertical="center" wrapText="1"/>
    </xf>
    <xf numFmtId="3" fontId="52" fillId="44" borderId="23" xfId="0" applyNumberFormat="1" applyFont="1" applyFill="1" applyBorder="1" applyAlignment="1">
      <alignment vertical="center"/>
    </xf>
    <xf numFmtId="3" fontId="52" fillId="44" borderId="19" xfId="0" applyNumberFormat="1" applyFont="1" applyFill="1" applyBorder="1" applyAlignment="1" applyProtection="1">
      <alignment horizontal="center" vertical="center"/>
      <protection locked="0"/>
    </xf>
    <xf numFmtId="0" fontId="52" fillId="44" borderId="34" xfId="0" applyFont="1" applyFill="1" applyBorder="1" applyAlignment="1">
      <alignment vertical="center" wrapText="1"/>
    </xf>
    <xf numFmtId="3" fontId="51" fillId="0" borderId="27" xfId="0" applyNumberFormat="1" applyFont="1" applyBorder="1" applyAlignment="1">
      <alignment horizontal="left" vertical="center" wrapText="1"/>
    </xf>
    <xf numFmtId="3" fontId="51" fillId="0" borderId="0" xfId="49" applyNumberFormat="1" applyFont="1">
      <alignment/>
      <protection/>
    </xf>
    <xf numFmtId="10" fontId="51" fillId="0" borderId="0" xfId="49" applyNumberFormat="1" applyFont="1">
      <alignment/>
      <protection/>
    </xf>
    <xf numFmtId="3" fontId="51" fillId="39" borderId="27" xfId="0" applyNumberFormat="1" applyFont="1" applyFill="1" applyBorder="1" applyAlignment="1">
      <alignment horizontal="left" vertical="center" wrapText="1"/>
    </xf>
    <xf numFmtId="10" fontId="51" fillId="39" borderId="27" xfId="0" applyNumberFormat="1" applyFont="1" applyFill="1" applyBorder="1" applyAlignment="1">
      <alignment horizontal="left" vertical="center" wrapText="1"/>
    </xf>
    <xf numFmtId="0" fontId="51" fillId="0" borderId="10" xfId="49" applyFont="1" applyBorder="1" applyAlignment="1">
      <alignment horizontal="left" vertical="center" wrapText="1"/>
      <protection/>
    </xf>
    <xf numFmtId="0" fontId="51" fillId="0" borderId="0" xfId="49" applyFont="1">
      <alignment/>
      <protection/>
    </xf>
    <xf numFmtId="3" fontId="52" fillId="44" borderId="23" xfId="0" applyNumberFormat="1" applyFont="1" applyFill="1" applyBorder="1" applyAlignment="1">
      <alignment horizontal="center" vertical="center"/>
    </xf>
    <xf numFmtId="10" fontId="52" fillId="44" borderId="10" xfId="0" applyNumberFormat="1" applyFont="1" applyFill="1" applyBorder="1" applyAlignment="1">
      <alignment horizontal="center" vertical="center" wrapText="1"/>
    </xf>
    <xf numFmtId="10" fontId="52" fillId="44" borderId="23" xfId="0" applyNumberFormat="1" applyFont="1" applyFill="1" applyBorder="1" applyAlignment="1">
      <alignment horizontal="center" vertical="center" wrapText="1"/>
    </xf>
    <xf numFmtId="10" fontId="52" fillId="44" borderId="20" xfId="0" applyNumberFormat="1" applyFont="1" applyFill="1" applyBorder="1" applyAlignment="1">
      <alignment horizontal="center" vertical="center" wrapText="1"/>
    </xf>
    <xf numFmtId="0" fontId="51" fillId="39" borderId="10" xfId="0" applyFont="1" applyFill="1" applyBorder="1" applyAlignment="1">
      <alignment horizontal="left" vertical="center" wrapText="1"/>
    </xf>
    <xf numFmtId="10" fontId="51" fillId="39" borderId="10" xfId="0" applyNumberFormat="1" applyFont="1" applyFill="1" applyBorder="1" applyAlignment="1">
      <alignment horizontal="center" vertical="center" wrapText="1"/>
    </xf>
    <xf numFmtId="10" fontId="51" fillId="0" borderId="10" xfId="0" applyNumberFormat="1" applyFont="1" applyBorder="1" applyAlignment="1">
      <alignment horizontal="center" vertical="center" wrapText="1"/>
    </xf>
    <xf numFmtId="10" fontId="54" fillId="0" borderId="10" xfId="0" applyNumberFormat="1" applyFont="1" applyBorder="1" applyAlignment="1">
      <alignment horizontal="center" wrapText="1" readingOrder="1"/>
    </xf>
    <xf numFmtId="0" fontId="54" fillId="0" borderId="10" xfId="0" applyFont="1" applyBorder="1" applyAlignment="1">
      <alignment horizontal="center" wrapText="1" readingOrder="1"/>
    </xf>
    <xf numFmtId="10" fontId="51" fillId="0" borderId="10" xfId="0" applyNumberFormat="1" applyFont="1" applyBorder="1" applyAlignment="1">
      <alignment horizontal="center" vertical="center" wrapText="1" readingOrder="1"/>
    </xf>
    <xf numFmtId="0" fontId="54" fillId="0" borderId="27" xfId="0" applyFont="1" applyBorder="1" applyAlignment="1">
      <alignment horizontal="center" wrapText="1" readingOrder="1"/>
    </xf>
    <xf numFmtId="0" fontId="54" fillId="0" borderId="18" xfId="0" applyFont="1" applyBorder="1" applyAlignment="1">
      <alignment horizontal="center" wrapText="1" readingOrder="1"/>
    </xf>
    <xf numFmtId="0" fontId="54" fillId="0" borderId="11" xfId="0" applyFont="1" applyBorder="1" applyAlignment="1">
      <alignment wrapText="1" readingOrder="1"/>
    </xf>
    <xf numFmtId="10" fontId="54" fillId="0" borderId="11" xfId="0" applyNumberFormat="1" applyFont="1" applyBorder="1" applyAlignment="1">
      <alignment horizontal="center" wrapText="1" readingOrder="1"/>
    </xf>
    <xf numFmtId="10" fontId="54" fillId="0" borderId="18" xfId="0" applyNumberFormat="1" applyFont="1" applyBorder="1" applyAlignment="1">
      <alignment horizontal="center" wrapText="1" readingOrder="1"/>
    </xf>
    <xf numFmtId="0" fontId="54" fillId="0" borderId="18" xfId="0" applyFont="1" applyBorder="1" applyAlignment="1">
      <alignment horizontal="center" wrapText="1" readingOrder="1"/>
    </xf>
    <xf numFmtId="0" fontId="54" fillId="0" borderId="12" xfId="0" applyFont="1" applyBorder="1" applyAlignment="1">
      <alignment horizontal="center" wrapText="1" readingOrder="1"/>
    </xf>
    <xf numFmtId="0" fontId="54" fillId="0" borderId="35" xfId="0" applyFont="1" applyBorder="1" applyAlignment="1">
      <alignment horizontal="center" wrapText="1" readingOrder="1"/>
    </xf>
    <xf numFmtId="0" fontId="54" fillId="0" borderId="36" xfId="0" applyFont="1" applyBorder="1" applyAlignment="1">
      <alignment horizontal="center" wrapText="1" readingOrder="1"/>
    </xf>
    <xf numFmtId="0" fontId="54" fillId="0" borderId="12" xfId="0" applyFont="1" applyBorder="1" applyAlignment="1">
      <alignment wrapText="1" readingOrder="1"/>
    </xf>
    <xf numFmtId="10" fontId="54" fillId="0" borderId="13" xfId="0" applyNumberFormat="1" applyFont="1" applyBorder="1" applyAlignment="1">
      <alignment horizontal="center" wrapText="1" readingOrder="1"/>
    </xf>
    <xf numFmtId="10" fontId="54" fillId="0" borderId="36" xfId="0" applyNumberFormat="1" applyFont="1" applyBorder="1" applyAlignment="1">
      <alignment horizontal="center" wrapText="1" readingOrder="1"/>
    </xf>
    <xf numFmtId="0" fontId="54" fillId="0" borderId="36" xfId="0" applyFont="1" applyBorder="1" applyAlignment="1">
      <alignment horizontal="center" wrapText="1" readingOrder="1"/>
    </xf>
    <xf numFmtId="10" fontId="54" fillId="0" borderId="35" xfId="0" applyNumberFormat="1" applyFont="1" applyBorder="1" applyAlignment="1">
      <alignment horizontal="center" wrapText="1" readingOrder="1"/>
    </xf>
    <xf numFmtId="10" fontId="54" fillId="0" borderId="12" xfId="0" applyNumberFormat="1" applyFont="1" applyBorder="1" applyAlignment="1">
      <alignment wrapText="1" readingOrder="1"/>
    </xf>
    <xf numFmtId="10" fontId="54" fillId="0" borderId="36" xfId="0" applyNumberFormat="1" applyFont="1" applyBorder="1" applyAlignment="1">
      <alignment horizontal="center" wrapText="1" readingOrder="1"/>
    </xf>
    <xf numFmtId="0" fontId="54" fillId="39" borderId="10" xfId="0" applyFont="1" applyFill="1" applyBorder="1" applyAlignment="1">
      <alignment horizontal="center" wrapText="1" readingOrder="1"/>
    </xf>
    <xf numFmtId="0" fontId="51" fillId="0" borderId="10" xfId="0" applyFont="1" applyBorder="1" applyAlignment="1">
      <alignment horizontal="left" vertical="center" wrapText="1"/>
    </xf>
    <xf numFmtId="0" fontId="52" fillId="44" borderId="10" xfId="0" applyFont="1" applyFill="1" applyBorder="1" applyAlignment="1">
      <alignment horizontal="left" vertical="center" wrapText="1"/>
    </xf>
    <xf numFmtId="0" fontId="51" fillId="0" borderId="0" xfId="49" applyFont="1" applyAlignment="1">
      <alignment horizontal="center"/>
      <protection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49" applyFont="1" applyAlignment="1">
      <alignment horizontal="center"/>
      <protection/>
    </xf>
    <xf numFmtId="0" fontId="51" fillId="0" borderId="0" xfId="50" applyFont="1" applyAlignment="1">
      <alignment horizontal="center" vertical="center" wrapText="1"/>
      <protection/>
    </xf>
    <xf numFmtId="0" fontId="52" fillId="33" borderId="10" xfId="0" applyFont="1" applyFill="1" applyBorder="1" applyAlignment="1">
      <alignment horizontal="center" vertical="center"/>
    </xf>
    <xf numFmtId="3" fontId="53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2" fillId="37" borderId="10" xfId="50" applyFont="1" applyFill="1" applyBorder="1" applyAlignment="1">
      <alignment horizontal="center" vertical="center"/>
      <protection/>
    </xf>
    <xf numFmtId="0" fontId="52" fillId="37" borderId="37" xfId="50" applyFont="1" applyFill="1" applyBorder="1" applyAlignment="1">
      <alignment horizontal="center" vertical="center"/>
      <protection/>
    </xf>
    <xf numFmtId="3" fontId="52" fillId="39" borderId="32" xfId="0" applyNumberFormat="1" applyFont="1" applyFill="1" applyBorder="1" applyAlignment="1">
      <alignment horizontal="left" vertical="center"/>
    </xf>
    <xf numFmtId="10" fontId="53" fillId="38" borderId="16" xfId="0" applyNumberFormat="1" applyFont="1" applyFill="1" applyBorder="1" applyAlignment="1">
      <alignment horizontal="center" wrapText="1" readingOrder="1"/>
    </xf>
    <xf numFmtId="10" fontId="53" fillId="38" borderId="18" xfId="0" applyNumberFormat="1" applyFont="1" applyFill="1" applyBorder="1" applyAlignment="1">
      <alignment horizontal="center" wrapText="1" readingOrder="1"/>
    </xf>
    <xf numFmtId="10" fontId="53" fillId="38" borderId="16" xfId="0" applyNumberFormat="1" applyFont="1" applyFill="1" applyBorder="1" applyAlignment="1" applyProtection="1">
      <alignment horizontal="center" wrapText="1" readingOrder="1"/>
      <protection locked="0"/>
    </xf>
    <xf numFmtId="10" fontId="53" fillId="38" borderId="18" xfId="0" applyNumberFormat="1" applyFont="1" applyFill="1" applyBorder="1" applyAlignment="1" applyProtection="1">
      <alignment horizontal="center" wrapText="1" readingOrder="1"/>
      <protection locked="0"/>
    </xf>
    <xf numFmtId="10" fontId="52" fillId="44" borderId="10" xfId="0" applyNumberFormat="1" applyFont="1" applyFill="1" applyBorder="1" applyAlignment="1">
      <alignment horizontal="center" vertical="center" wrapText="1"/>
    </xf>
    <xf numFmtId="0" fontId="53" fillId="38" borderId="18" xfId="0" applyFont="1" applyFill="1" applyBorder="1" applyAlignment="1">
      <alignment horizontal="center" wrapText="1" readingOrder="1"/>
    </xf>
    <xf numFmtId="167" fontId="52" fillId="44" borderId="10" xfId="0" applyNumberFormat="1" applyFont="1" applyFill="1" applyBorder="1" applyAlignment="1">
      <alignment horizontal="center" vertical="center"/>
    </xf>
    <xf numFmtId="167" fontId="52" fillId="44" borderId="20" xfId="0" applyNumberFormat="1" applyFont="1" applyFill="1" applyBorder="1" applyAlignment="1">
      <alignment horizontal="center" vertical="center"/>
    </xf>
    <xf numFmtId="167" fontId="52" fillId="44" borderId="24" xfId="0" applyNumberFormat="1" applyFont="1" applyFill="1" applyBorder="1" applyAlignment="1">
      <alignment horizontal="center" vertical="center"/>
    </xf>
    <xf numFmtId="167" fontId="52" fillId="44" borderId="23" xfId="0" applyNumberFormat="1" applyFont="1" applyFill="1" applyBorder="1" applyAlignment="1">
      <alignment horizontal="center" vertical="center"/>
    </xf>
    <xf numFmtId="3" fontId="52" fillId="44" borderId="11" xfId="0" applyNumberFormat="1" applyFont="1" applyFill="1" applyBorder="1" applyAlignment="1">
      <alignment horizontal="center" vertical="center"/>
    </xf>
    <xf numFmtId="0" fontId="59" fillId="44" borderId="10" xfId="0" applyFont="1" applyFill="1" applyBorder="1" applyAlignment="1">
      <alignment horizontal="center" vertical="center" wrapText="1"/>
    </xf>
    <xf numFmtId="3" fontId="54" fillId="0" borderId="16" xfId="0" applyNumberFormat="1" applyFont="1" applyBorder="1" applyAlignment="1">
      <alignment horizontal="center" readingOrder="1"/>
    </xf>
    <xf numFmtId="3" fontId="54" fillId="0" borderId="18" xfId="0" applyNumberFormat="1" applyFont="1" applyBorder="1" applyAlignment="1">
      <alignment horizontal="center" readingOrder="1"/>
    </xf>
    <xf numFmtId="0" fontId="54" fillId="0" borderId="18" xfId="0" applyFont="1" applyBorder="1" applyAlignment="1">
      <alignment horizontal="center" readingOrder="1"/>
    </xf>
    <xf numFmtId="3" fontId="54" fillId="0" borderId="16" xfId="0" applyNumberFormat="1" applyFont="1" applyBorder="1" applyAlignment="1">
      <alignment horizontal="center" readingOrder="1"/>
    </xf>
    <xf numFmtId="0" fontId="54" fillId="0" borderId="18" xfId="0" applyFont="1" applyBorder="1" applyAlignment="1">
      <alignment horizontal="center" readingOrder="1"/>
    </xf>
    <xf numFmtId="3" fontId="54" fillId="0" borderId="38" xfId="0" applyNumberFormat="1" applyFont="1" applyBorder="1" applyAlignment="1">
      <alignment horizontal="center" readingOrder="1"/>
    </xf>
    <xf numFmtId="3" fontId="54" fillId="0" borderId="39" xfId="0" applyNumberFormat="1" applyFont="1" applyBorder="1" applyAlignment="1">
      <alignment horizontal="center" readingOrder="1"/>
    </xf>
    <xf numFmtId="3" fontId="54" fillId="0" borderId="10" xfId="0" applyNumberFormat="1" applyFont="1" applyBorder="1" applyAlignment="1">
      <alignment horizontal="center" readingOrder="1"/>
    </xf>
    <xf numFmtId="0" fontId="54" fillId="0" borderId="10" xfId="0" applyFont="1" applyBorder="1" applyAlignment="1">
      <alignment horizontal="center" readingOrder="1"/>
    </xf>
    <xf numFmtId="3" fontId="51" fillId="0" borderId="38" xfId="0" applyNumberFormat="1" applyFont="1" applyBorder="1" applyAlignment="1">
      <alignment horizontal="center" vertical="center"/>
    </xf>
    <xf numFmtId="0" fontId="54" fillId="0" borderId="40" xfId="0" applyFont="1" applyBorder="1" applyAlignment="1">
      <alignment horizontal="center" readingOrder="1"/>
    </xf>
    <xf numFmtId="0" fontId="51" fillId="0" borderId="23" xfId="49" applyFont="1" applyBorder="1" applyAlignment="1">
      <alignment horizontal="center" vertical="center"/>
      <protection/>
    </xf>
    <xf numFmtId="0" fontId="51" fillId="0" borderId="38" xfId="0" applyFont="1" applyBorder="1" applyAlignment="1">
      <alignment horizontal="center" vertical="center"/>
    </xf>
    <xf numFmtId="3" fontId="51" fillId="0" borderId="16" xfId="0" applyNumberFormat="1" applyFont="1" applyBorder="1" applyAlignment="1">
      <alignment horizontal="center" vertical="center"/>
    </xf>
    <xf numFmtId="0" fontId="54" fillId="0" borderId="15" xfId="0" applyFont="1" applyBorder="1" applyAlignment="1">
      <alignment horizontal="center" readingOrder="1"/>
    </xf>
    <xf numFmtId="0" fontId="51" fillId="0" borderId="16" xfId="0" applyFont="1" applyBorder="1" applyAlignment="1">
      <alignment horizontal="center" vertical="center"/>
    </xf>
    <xf numFmtId="3" fontId="51" fillId="0" borderId="16" xfId="0" applyNumberFormat="1" applyFont="1" applyBorder="1" applyAlignment="1">
      <alignment horizontal="center" vertical="center" readingOrder="1"/>
    </xf>
    <xf numFmtId="3" fontId="51" fillId="0" borderId="18" xfId="0" applyNumberFormat="1" applyFont="1" applyBorder="1" applyAlignment="1">
      <alignment horizontal="center" vertical="center" readingOrder="1"/>
    </xf>
    <xf numFmtId="3" fontId="51" fillId="0" borderId="10" xfId="0" applyNumberFormat="1" applyFont="1" applyBorder="1" applyAlignment="1">
      <alignment horizontal="center" vertical="center"/>
    </xf>
    <xf numFmtId="3" fontId="51" fillId="39" borderId="16" xfId="0" applyNumberFormat="1" applyFont="1" applyFill="1" applyBorder="1" applyAlignment="1">
      <alignment horizontal="center" vertical="center"/>
    </xf>
    <xf numFmtId="10" fontId="51" fillId="0" borderId="10" xfId="49" applyNumberFormat="1" applyFont="1" applyBorder="1" applyAlignment="1">
      <alignment horizontal="center" vertical="center"/>
      <protection/>
    </xf>
    <xf numFmtId="10" fontId="51" fillId="0" borderId="20" xfId="49" applyNumberFormat="1" applyFont="1" applyBorder="1" applyAlignment="1">
      <alignment horizontal="center" vertical="center"/>
      <protection/>
    </xf>
    <xf numFmtId="10" fontId="51" fillId="39" borderId="23" xfId="49" applyNumberFormat="1" applyFont="1" applyFill="1" applyBorder="1" applyAlignment="1">
      <alignment horizontal="center" vertical="center"/>
      <protection/>
    </xf>
    <xf numFmtId="10" fontId="51" fillId="0" borderId="23" xfId="49" applyNumberFormat="1" applyFont="1" applyBorder="1" applyAlignment="1">
      <alignment horizontal="center" vertical="center"/>
      <protection/>
    </xf>
    <xf numFmtId="10" fontId="51" fillId="39" borderId="16" xfId="0" applyNumberFormat="1" applyFont="1" applyFill="1" applyBorder="1" applyAlignment="1">
      <alignment horizontal="center" vertical="center"/>
    </xf>
    <xf numFmtId="10" fontId="51" fillId="39" borderId="18" xfId="0" applyNumberFormat="1" applyFont="1" applyFill="1" applyBorder="1" applyAlignment="1">
      <alignment horizontal="center" vertical="center"/>
    </xf>
    <xf numFmtId="9" fontId="60" fillId="0" borderId="16" xfId="0" applyNumberFormat="1" applyFont="1" applyBorder="1" applyAlignment="1" quotePrefix="1">
      <alignment horizontal="center"/>
    </xf>
    <xf numFmtId="9" fontId="60" fillId="0" borderId="18" xfId="0" applyNumberFormat="1" applyFont="1" applyBorder="1" applyAlignment="1" quotePrefix="1">
      <alignment horizontal="center"/>
    </xf>
    <xf numFmtId="9" fontId="60" fillId="0" borderId="41" xfId="0" applyNumberFormat="1" applyFont="1" applyBorder="1" applyAlignment="1" quotePrefix="1">
      <alignment horizontal="center"/>
    </xf>
    <xf numFmtId="3" fontId="54" fillId="0" borderId="16" xfId="0" applyNumberFormat="1" applyFont="1" applyBorder="1" applyAlignment="1" applyProtection="1">
      <alignment horizontal="center" readingOrder="1"/>
      <protection locked="0"/>
    </xf>
    <xf numFmtId="3" fontId="54" fillId="0" borderId="18" xfId="0" applyNumberFormat="1" applyFont="1" applyBorder="1" applyAlignment="1" applyProtection="1">
      <alignment horizontal="center" readingOrder="1"/>
      <protection locked="0"/>
    </xf>
    <xf numFmtId="3" fontId="51" fillId="0" borderId="20" xfId="0" applyNumberFormat="1" applyFont="1" applyBorder="1" applyAlignment="1">
      <alignment horizontal="center" vertical="center"/>
    </xf>
    <xf numFmtId="10" fontId="51" fillId="0" borderId="16" xfId="0" applyNumberFormat="1" applyFont="1" applyBorder="1" applyAlignment="1">
      <alignment horizontal="center" vertical="center"/>
    </xf>
    <xf numFmtId="10" fontId="51" fillId="0" borderId="24" xfId="49" applyNumberFormat="1" applyFont="1" applyBorder="1" applyAlignment="1">
      <alignment horizontal="center" vertical="center"/>
      <protection/>
    </xf>
    <xf numFmtId="167" fontId="52" fillId="44" borderId="42" xfId="0" applyNumberFormat="1" applyFont="1" applyFill="1" applyBorder="1" applyAlignment="1">
      <alignment horizontal="center" vertical="center"/>
    </xf>
    <xf numFmtId="167" fontId="52" fillId="44" borderId="43" xfId="0" applyNumberFormat="1" applyFont="1" applyFill="1" applyBorder="1" applyAlignment="1">
      <alignment horizontal="center" vertical="center"/>
    </xf>
    <xf numFmtId="167" fontId="52" fillId="44" borderId="11" xfId="0" applyNumberFormat="1" applyFont="1" applyFill="1" applyBorder="1" applyAlignment="1">
      <alignment horizontal="center" vertical="center"/>
    </xf>
    <xf numFmtId="167" fontId="52" fillId="44" borderId="22" xfId="0" applyNumberFormat="1" applyFont="1" applyFill="1" applyBorder="1" applyAlignment="1">
      <alignment horizontal="center" vertical="center"/>
    </xf>
    <xf numFmtId="10" fontId="51" fillId="0" borderId="10" xfId="0" applyNumberFormat="1" applyFont="1" applyBorder="1" applyAlignment="1">
      <alignment horizontal="center" vertical="center"/>
    </xf>
    <xf numFmtId="3" fontId="52" fillId="44" borderId="16" xfId="0" applyNumberFormat="1" applyFont="1" applyFill="1" applyBorder="1" applyAlignment="1">
      <alignment horizontal="center" vertical="center"/>
    </xf>
    <xf numFmtId="3" fontId="52" fillId="44" borderId="18" xfId="0" applyNumberFormat="1" applyFont="1" applyFill="1" applyBorder="1" applyAlignment="1">
      <alignment horizontal="center" vertical="center"/>
    </xf>
    <xf numFmtId="10" fontId="51" fillId="0" borderId="38" xfId="0" applyNumberFormat="1" applyFont="1" applyBorder="1" applyAlignment="1">
      <alignment horizontal="center" vertical="center"/>
    </xf>
    <xf numFmtId="10" fontId="51" fillId="0" borderId="20" xfId="0" applyNumberFormat="1" applyFont="1" applyBorder="1" applyAlignment="1">
      <alignment horizontal="center" vertical="center"/>
    </xf>
    <xf numFmtId="10" fontId="51" fillId="0" borderId="10" xfId="0" applyNumberFormat="1" applyFont="1" applyBorder="1" applyAlignment="1" applyProtection="1">
      <alignment horizontal="center" vertical="center"/>
      <protection locked="0"/>
    </xf>
    <xf numFmtId="166" fontId="51" fillId="0" borderId="10" xfId="0" applyNumberFormat="1" applyFont="1" applyBorder="1" applyAlignment="1">
      <alignment horizontal="center" vertical="center"/>
    </xf>
    <xf numFmtId="166" fontId="51" fillId="0" borderId="16" xfId="0" applyNumberFormat="1" applyFont="1" applyBorder="1" applyAlignment="1">
      <alignment horizontal="center" vertical="center"/>
    </xf>
    <xf numFmtId="166" fontId="51" fillId="0" borderId="20" xfId="0" applyNumberFormat="1" applyFont="1" applyBorder="1" applyAlignment="1">
      <alignment horizontal="center" vertical="center"/>
    </xf>
    <xf numFmtId="167" fontId="52" fillId="44" borderId="16" xfId="0" applyNumberFormat="1" applyFont="1" applyFill="1" applyBorder="1" applyAlignment="1">
      <alignment horizontal="center" vertical="center"/>
    </xf>
    <xf numFmtId="0" fontId="54" fillId="0" borderId="16" xfId="0" applyFont="1" applyBorder="1" applyAlignment="1">
      <alignment horizontal="center" readingOrder="1"/>
    </xf>
    <xf numFmtId="0" fontId="54" fillId="0" borderId="16" xfId="0" applyFont="1" applyBorder="1" applyAlignment="1">
      <alignment horizontal="center" readingOrder="1"/>
    </xf>
    <xf numFmtId="0" fontId="54" fillId="0" borderId="38" xfId="0" applyFont="1" applyBorder="1" applyAlignment="1">
      <alignment horizontal="center" readingOrder="1"/>
    </xf>
    <xf numFmtId="0" fontId="54" fillId="0" borderId="39" xfId="0" applyFont="1" applyBorder="1" applyAlignment="1">
      <alignment horizontal="center" readingOrder="1"/>
    </xf>
    <xf numFmtId="0" fontId="54" fillId="0" borderId="16" xfId="0" applyFont="1" applyBorder="1" applyAlignment="1">
      <alignment horizontal="center" vertical="center" readingOrder="1"/>
    </xf>
    <xf numFmtId="0" fontId="54" fillId="0" borderId="18" xfId="0" applyFont="1" applyBorder="1" applyAlignment="1">
      <alignment horizontal="center" vertical="center" readingOrder="1"/>
    </xf>
    <xf numFmtId="165" fontId="51" fillId="0" borderId="38" xfId="0" applyNumberFormat="1" applyFont="1" applyBorder="1" applyAlignment="1">
      <alignment horizontal="center" vertical="center"/>
    </xf>
    <xf numFmtId="165" fontId="51" fillId="0" borderId="16" xfId="0" applyNumberFormat="1" applyFont="1" applyBorder="1" applyAlignment="1">
      <alignment horizontal="center" vertical="center"/>
    </xf>
    <xf numFmtId="0" fontId="56" fillId="0" borderId="16" xfId="0" applyFont="1" applyBorder="1" applyAlignment="1">
      <alignment horizontal="center" readingOrder="1"/>
    </xf>
    <xf numFmtId="0" fontId="56" fillId="0" borderId="18" xfId="0" applyFont="1" applyBorder="1" applyAlignment="1">
      <alignment horizontal="center" readingOrder="1"/>
    </xf>
    <xf numFmtId="3" fontId="56" fillId="0" borderId="16" xfId="0" applyNumberFormat="1" applyFont="1" applyBorder="1" applyAlignment="1">
      <alignment horizontal="center" readingOrder="1"/>
    </xf>
    <xf numFmtId="3" fontId="56" fillId="0" borderId="18" xfId="0" applyNumberFormat="1" applyFont="1" applyBorder="1" applyAlignment="1">
      <alignment horizontal="center" readingOrder="1"/>
    </xf>
    <xf numFmtId="3" fontId="54" fillId="0" borderId="16" xfId="0" applyNumberFormat="1" applyFont="1" applyBorder="1" applyAlignment="1">
      <alignment horizontal="center" vertical="center" readingOrder="1"/>
    </xf>
    <xf numFmtId="3" fontId="54" fillId="0" borderId="18" xfId="0" applyNumberFormat="1" applyFont="1" applyBorder="1" applyAlignment="1">
      <alignment horizontal="center" vertical="center" readingOrder="1"/>
    </xf>
    <xf numFmtId="4" fontId="52" fillId="44" borderId="38" xfId="0" applyNumberFormat="1" applyFont="1" applyFill="1" applyBorder="1" applyAlignment="1">
      <alignment horizontal="center" vertical="center"/>
    </xf>
    <xf numFmtId="4" fontId="52" fillId="44" borderId="44" xfId="0" applyNumberFormat="1" applyFont="1" applyFill="1" applyBorder="1" applyAlignment="1">
      <alignment horizontal="center" vertical="center"/>
    </xf>
    <xf numFmtId="4" fontId="52" fillId="44" borderId="11" xfId="0" applyNumberFormat="1" applyFont="1" applyFill="1" applyBorder="1" applyAlignment="1">
      <alignment horizontal="center" vertical="center"/>
    </xf>
    <xf numFmtId="4" fontId="52" fillId="44" borderId="40" xfId="0" applyNumberFormat="1" applyFont="1" applyFill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51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4" fontId="51" fillId="0" borderId="20" xfId="0" applyNumberFormat="1" applyFont="1" applyBorder="1" applyAlignment="1">
      <alignment horizontal="center" vertical="center"/>
    </xf>
    <xf numFmtId="4" fontId="51" fillId="0" borderId="16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horizontal="center" readingOrder="1"/>
    </xf>
    <xf numFmtId="0" fontId="61" fillId="0" borderId="18" xfId="0" applyFont="1" applyBorder="1" applyAlignment="1">
      <alignment horizontal="center" readingOrder="1"/>
    </xf>
    <xf numFmtId="0" fontId="54" fillId="0" borderId="16" xfId="0" applyFont="1" applyBorder="1" applyAlignment="1" quotePrefix="1">
      <alignment horizontal="center" readingOrder="1"/>
    </xf>
    <xf numFmtId="4" fontId="51" fillId="0" borderId="24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/>
    </xf>
    <xf numFmtId="4" fontId="51" fillId="0" borderId="42" xfId="0" applyNumberFormat="1" applyFont="1" applyBorder="1" applyAlignment="1">
      <alignment horizontal="center" vertical="center"/>
    </xf>
    <xf numFmtId="4" fontId="4" fillId="0" borderId="43" xfId="0" applyNumberFormat="1" applyFont="1" applyBorder="1" applyAlignment="1">
      <alignment/>
    </xf>
    <xf numFmtId="167" fontId="52" fillId="44" borderId="15" xfId="0" applyNumberFormat="1" applyFont="1" applyFill="1" applyBorder="1" applyAlignment="1">
      <alignment horizontal="center" vertical="center"/>
    </xf>
    <xf numFmtId="167" fontId="52" fillId="44" borderId="41" xfId="0" applyNumberFormat="1" applyFont="1" applyFill="1" applyBorder="1" applyAlignment="1">
      <alignment horizontal="center" vertical="center"/>
    </xf>
    <xf numFmtId="4" fontId="52" fillId="44" borderId="38" xfId="0" applyNumberFormat="1" applyFont="1" applyFill="1" applyBorder="1" applyAlignment="1" applyProtection="1">
      <alignment horizontal="center" vertical="center"/>
      <protection locked="0"/>
    </xf>
    <xf numFmtId="4" fontId="52" fillId="44" borderId="44" xfId="0" applyNumberFormat="1" applyFont="1" applyFill="1" applyBorder="1" applyAlignment="1" applyProtection="1">
      <alignment horizontal="center" vertical="center"/>
      <protection locked="0"/>
    </xf>
    <xf numFmtId="4" fontId="54" fillId="0" borderId="16" xfId="0" applyNumberFormat="1" applyFont="1" applyBorder="1" applyAlignment="1">
      <alignment horizontal="center" readingOrder="1"/>
    </xf>
    <xf numFmtId="4" fontId="54" fillId="0" borderId="18" xfId="0" applyNumberFormat="1" applyFont="1" applyBorder="1" applyAlignment="1">
      <alignment horizontal="center" readingOrder="1"/>
    </xf>
    <xf numFmtId="0" fontId="54" fillId="0" borderId="41" xfId="0" applyFont="1" applyBorder="1" applyAlignment="1">
      <alignment horizontal="center" readingOrder="1"/>
    </xf>
    <xf numFmtId="0" fontId="61" fillId="0" borderId="15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4" fontId="51" fillId="0" borderId="15" xfId="0" applyNumberFormat="1" applyFont="1" applyBorder="1" applyAlignment="1">
      <alignment horizontal="center" vertical="center"/>
    </xf>
    <xf numFmtId="0" fontId="61" fillId="0" borderId="11" xfId="0" applyFont="1" applyBorder="1" applyAlignment="1">
      <alignment horizontal="center"/>
    </xf>
    <xf numFmtId="4" fontId="61" fillId="0" borderId="16" xfId="0" applyNumberFormat="1" applyFont="1" applyBorder="1" applyAlignment="1">
      <alignment horizontal="center" readingOrder="1"/>
    </xf>
    <xf numFmtId="4" fontId="61" fillId="0" borderId="18" xfId="0" applyNumberFormat="1" applyFont="1" applyBorder="1" applyAlignment="1">
      <alignment horizontal="center" readingOrder="1"/>
    </xf>
    <xf numFmtId="4" fontId="56" fillId="0" borderId="16" xfId="0" applyNumberFormat="1" applyFont="1" applyBorder="1" applyAlignment="1">
      <alignment horizontal="center" readingOrder="1"/>
    </xf>
    <xf numFmtId="4" fontId="56" fillId="0" borderId="18" xfId="0" applyNumberFormat="1" applyFont="1" applyBorder="1" applyAlignment="1">
      <alignment horizontal="center" readingOrder="1"/>
    </xf>
    <xf numFmtId="0" fontId="56" fillId="0" borderId="16" xfId="0" applyFont="1" applyBorder="1" applyAlignment="1">
      <alignment horizontal="center" readingOrder="1"/>
    </xf>
    <xf numFmtId="0" fontId="56" fillId="0" borderId="18" xfId="0" applyFont="1" applyBorder="1" applyAlignment="1">
      <alignment horizontal="center" readingOrder="1"/>
    </xf>
    <xf numFmtId="0" fontId="61" fillId="0" borderId="15" xfId="0" applyFont="1" applyBorder="1" applyAlignment="1">
      <alignment horizontal="center" readingOrder="1"/>
    </xf>
    <xf numFmtId="0" fontId="61" fillId="0" borderId="11" xfId="0" applyFont="1" applyBorder="1" applyAlignment="1">
      <alignment horizontal="center" readingOrder="1"/>
    </xf>
    <xf numFmtId="0" fontId="61" fillId="0" borderId="41" xfId="0" applyFont="1" applyBorder="1" applyAlignment="1">
      <alignment horizontal="center" readingOrder="1"/>
    </xf>
    <xf numFmtId="10" fontId="51" fillId="0" borderId="15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readingOrder="1"/>
    </xf>
    <xf numFmtId="167" fontId="52" fillId="44" borderId="45" xfId="0" applyNumberFormat="1" applyFont="1" applyFill="1" applyBorder="1" applyAlignment="1">
      <alignment horizontal="center" vertical="center"/>
    </xf>
    <xf numFmtId="167" fontId="52" fillId="44" borderId="46" xfId="0" applyNumberFormat="1" applyFont="1" applyFill="1" applyBorder="1" applyAlignment="1">
      <alignment horizontal="center" vertical="center"/>
    </xf>
    <xf numFmtId="10" fontId="52" fillId="44" borderId="38" xfId="0" applyNumberFormat="1" applyFont="1" applyFill="1" applyBorder="1" applyAlignment="1">
      <alignment horizontal="center" vertical="center"/>
    </xf>
    <xf numFmtId="10" fontId="52" fillId="44" borderId="44" xfId="0" applyNumberFormat="1" applyFont="1" applyFill="1" applyBorder="1" applyAlignment="1">
      <alignment horizontal="center" vertical="center"/>
    </xf>
    <xf numFmtId="10" fontId="53" fillId="38" borderId="16" xfId="0" applyNumberFormat="1" applyFont="1" applyFill="1" applyBorder="1" applyAlignment="1">
      <alignment horizontal="center" readingOrder="1"/>
    </xf>
    <xf numFmtId="0" fontId="53" fillId="38" borderId="18" xfId="0" applyFont="1" applyFill="1" applyBorder="1" applyAlignment="1">
      <alignment horizontal="center" readingOrder="1"/>
    </xf>
    <xf numFmtId="10" fontId="52" fillId="44" borderId="11" xfId="0" applyNumberFormat="1" applyFont="1" applyFill="1" applyBorder="1" applyAlignment="1">
      <alignment horizontal="center" vertical="center"/>
    </xf>
    <xf numFmtId="10" fontId="52" fillId="44" borderId="40" xfId="0" applyNumberFormat="1" applyFont="1" applyFill="1" applyBorder="1" applyAlignment="1">
      <alignment horizontal="center" vertical="center"/>
    </xf>
    <xf numFmtId="10" fontId="54" fillId="0" borderId="16" xfId="0" applyNumberFormat="1" applyFont="1" applyBorder="1" applyAlignment="1">
      <alignment horizontal="center" readingOrder="1"/>
    </xf>
    <xf numFmtId="10" fontId="54" fillId="0" borderId="18" xfId="0" applyNumberFormat="1" applyFont="1" applyBorder="1" applyAlignment="1">
      <alignment horizontal="center" readingOrder="1"/>
    </xf>
    <xf numFmtId="10" fontId="52" fillId="44" borderId="47" xfId="0" applyNumberFormat="1" applyFont="1" applyFill="1" applyBorder="1" applyAlignment="1">
      <alignment horizontal="center" vertical="center"/>
    </xf>
    <xf numFmtId="10" fontId="54" fillId="0" borderId="16" xfId="0" applyNumberFormat="1" applyFont="1" applyBorder="1" applyAlignment="1">
      <alignment horizontal="center" readingOrder="1"/>
    </xf>
    <xf numFmtId="10" fontId="54" fillId="0" borderId="41" xfId="0" applyNumberFormat="1" applyFont="1" applyBorder="1" applyAlignment="1">
      <alignment horizontal="center" readingOrder="1"/>
    </xf>
    <xf numFmtId="10" fontId="54" fillId="0" borderId="46" xfId="0" applyNumberFormat="1" applyFont="1" applyBorder="1" applyAlignment="1">
      <alignment horizontal="center" readingOrder="1"/>
    </xf>
    <xf numFmtId="0" fontId="54" fillId="0" borderId="48" xfId="0" applyFont="1" applyBorder="1" applyAlignment="1">
      <alignment horizontal="center" readingOrder="1"/>
    </xf>
    <xf numFmtId="10" fontId="61" fillId="39" borderId="16" xfId="0" applyNumberFormat="1" applyFont="1" applyFill="1" applyBorder="1" applyAlignment="1">
      <alignment horizontal="center" readingOrder="1"/>
    </xf>
    <xf numFmtId="10" fontId="61" fillId="39" borderId="18" xfId="0" applyNumberFormat="1" applyFont="1" applyFill="1" applyBorder="1" applyAlignment="1">
      <alignment horizontal="center" readingOrder="1"/>
    </xf>
    <xf numFmtId="10" fontId="61" fillId="0" borderId="11" xfId="0" applyNumberFormat="1" applyFont="1" applyBorder="1" applyAlignment="1">
      <alignment horizontal="center"/>
    </xf>
    <xf numFmtId="10" fontId="62" fillId="0" borderId="15" xfId="0" applyNumberFormat="1" applyFont="1" applyBorder="1" applyAlignment="1">
      <alignment horizontal="center" vertical="center"/>
    </xf>
    <xf numFmtId="10" fontId="61" fillId="0" borderId="17" xfId="0" applyNumberFormat="1" applyFont="1" applyBorder="1" applyAlignment="1">
      <alignment horizontal="center"/>
    </xf>
    <xf numFmtId="10" fontId="61" fillId="0" borderId="48" xfId="0" applyNumberFormat="1" applyFont="1" applyBorder="1" applyAlignment="1">
      <alignment horizontal="center"/>
    </xf>
    <xf numFmtId="10" fontId="62" fillId="0" borderId="16" xfId="0" applyNumberFormat="1" applyFont="1" applyBorder="1" applyAlignment="1">
      <alignment horizontal="center" vertical="center"/>
    </xf>
    <xf numFmtId="10" fontId="61" fillId="0" borderId="16" xfId="0" applyNumberFormat="1" applyFont="1" applyBorder="1" applyAlignment="1">
      <alignment horizontal="center" readingOrder="1"/>
    </xf>
    <xf numFmtId="10" fontId="61" fillId="0" borderId="18" xfId="0" applyNumberFormat="1" applyFont="1" applyBorder="1" applyAlignment="1">
      <alignment horizontal="center" readingOrder="1"/>
    </xf>
    <xf numFmtId="0" fontId="61" fillId="39" borderId="18" xfId="0" applyFont="1" applyFill="1" applyBorder="1" applyAlignment="1">
      <alignment horizontal="center" readingOrder="1"/>
    </xf>
    <xf numFmtId="0" fontId="61" fillId="0" borderId="49" xfId="0" applyFont="1" applyBorder="1" applyAlignment="1">
      <alignment horizontal="center" readingOrder="1"/>
    </xf>
    <xf numFmtId="10" fontId="61" fillId="0" borderId="21" xfId="0" applyNumberFormat="1" applyFont="1" applyBorder="1" applyAlignment="1">
      <alignment horizontal="center"/>
    </xf>
    <xf numFmtId="10" fontId="54" fillId="0" borderId="22" xfId="0" applyNumberFormat="1" applyFont="1" applyBorder="1" applyAlignment="1">
      <alignment horizontal="center" readingOrder="1"/>
    </xf>
    <xf numFmtId="0" fontId="54" fillId="0" borderId="36" xfId="0" applyFont="1" applyBorder="1" applyAlignment="1">
      <alignment horizontal="center" readingOrder="1"/>
    </xf>
    <xf numFmtId="0" fontId="52" fillId="44" borderId="10" xfId="0" applyFont="1" applyFill="1" applyBorder="1" applyAlignment="1">
      <alignment horizontal="left" vertical="center"/>
    </xf>
    <xf numFmtId="0" fontId="52" fillId="44" borderId="10" xfId="0" applyFont="1" applyFill="1" applyBorder="1" applyAlignment="1">
      <alignment horizontal="center" vertical="center"/>
    </xf>
    <xf numFmtId="3" fontId="52" fillId="44" borderId="22" xfId="0" applyNumberFormat="1" applyFont="1" applyFill="1" applyBorder="1" applyAlignment="1">
      <alignment horizontal="center" vertical="center"/>
    </xf>
    <xf numFmtId="3" fontId="52" fillId="44" borderId="36" xfId="0" applyNumberFormat="1" applyFont="1" applyFill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10"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 val="0"/>
        <i val="0"/>
        <color theme="0" tint="-0.3499799966812134"/>
      </font>
    </dxf>
    <dxf>
      <font>
        <b val="0"/>
        <i val="0"/>
        <color theme="0" tint="-0.3499799966812134"/>
      </font>
    </dxf>
    <dxf>
      <font>
        <b val="0"/>
        <i val="0"/>
        <color theme="0" tint="-0.3499799966812134"/>
      </font>
    </dxf>
    <dxf>
      <font>
        <b val="0"/>
        <i val="0"/>
        <color theme="0" tint="-0.3499799966812134"/>
      </font>
    </dxf>
    <dxf>
      <font>
        <b val="0"/>
        <i val="0"/>
        <color theme="0" tint="-0.3499799966812134"/>
      </font>
      <border/>
    </dxf>
    <dxf>
      <font>
        <color theme="0" tint="-0.499969989061355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123825</xdr:rowOff>
    </xdr:from>
    <xdr:to>
      <xdr:col>0</xdr:col>
      <xdr:colOff>3324225</xdr:colOff>
      <xdr:row>5</xdr:row>
      <xdr:rowOff>38100</xdr:rowOff>
    </xdr:to>
    <xdr:pic>
      <xdr:nvPicPr>
        <xdr:cNvPr id="1" name="Imagem 2" descr="Texto&#10;&#10;Descrição gerada automa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23825"/>
          <a:ext cx="3086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4086225</xdr:colOff>
      <xdr:row>0</xdr:row>
      <xdr:rowOff>104775</xdr:rowOff>
    </xdr:from>
    <xdr:to>
      <xdr:col>33</xdr:col>
      <xdr:colOff>1866900</xdr:colOff>
      <xdr:row>5</xdr:row>
      <xdr:rowOff>19050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104775"/>
          <a:ext cx="5086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4210050</xdr:colOff>
      <xdr:row>0</xdr:row>
      <xdr:rowOff>123825</xdr:rowOff>
    </xdr:from>
    <xdr:to>
      <xdr:col>32</xdr:col>
      <xdr:colOff>1466850</xdr:colOff>
      <xdr:row>5</xdr:row>
      <xdr:rowOff>38100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23825"/>
          <a:ext cx="5991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133350</xdr:rowOff>
    </xdr:from>
    <xdr:to>
      <xdr:col>0</xdr:col>
      <xdr:colOff>3752850</xdr:colOff>
      <xdr:row>5</xdr:row>
      <xdr:rowOff>47625</xdr:rowOff>
    </xdr:to>
    <xdr:pic>
      <xdr:nvPicPr>
        <xdr:cNvPr id="2" name="Imagem 2" descr="Texto&#10;&#10;Descrição gerada automaticam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33350"/>
          <a:ext cx="3590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3228975</xdr:colOff>
      <xdr:row>0</xdr:row>
      <xdr:rowOff>104775</xdr:rowOff>
    </xdr:from>
    <xdr:to>
      <xdr:col>58</xdr:col>
      <xdr:colOff>1504950</xdr:colOff>
      <xdr:row>5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104775"/>
          <a:ext cx="5972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76200</xdr:rowOff>
    </xdr:from>
    <xdr:to>
      <xdr:col>0</xdr:col>
      <xdr:colOff>3343275</xdr:colOff>
      <xdr:row>4</xdr:row>
      <xdr:rowOff>152400</xdr:rowOff>
    </xdr:to>
    <xdr:pic>
      <xdr:nvPicPr>
        <xdr:cNvPr id="2" name="Imagem 2" descr="Texto&#10;&#10;Descrição gerada automaticam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76200"/>
          <a:ext cx="3219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O226"/>
  <sheetViews>
    <sheetView showGridLines="0" defaultGridColor="0" view="pageBreakPreview" zoomScaleSheetLayoutView="100" zoomScalePageLayoutView="0" colorId="0" workbookViewId="0" topLeftCell="A198">
      <selection activeCell="A7" sqref="A7:AO210"/>
    </sheetView>
  </sheetViews>
  <sheetFormatPr defaultColWidth="8.69921875" defaultRowHeight="14.25"/>
  <cols>
    <col min="1" max="1" width="56" style="189" bestFit="1" customWidth="1"/>
    <col min="2" max="2" width="8.69921875" style="190" hidden="1" customWidth="1"/>
    <col min="3" max="3" width="12.69921875" style="190" hidden="1" customWidth="1"/>
    <col min="4" max="4" width="10.296875" style="191" hidden="1" customWidth="1"/>
    <col min="5" max="7" width="12.69921875" style="190" hidden="1" customWidth="1"/>
    <col min="8" max="9" width="12.69921875" style="188" hidden="1" customWidth="1"/>
    <col min="10" max="14" width="12.69921875" style="190" hidden="1" customWidth="1"/>
    <col min="15" max="15" width="12.69921875" style="188" hidden="1" customWidth="1"/>
    <col min="16" max="16" width="6.8984375" style="190" hidden="1" customWidth="1"/>
    <col min="17" max="17" width="20.69921875" style="191" customWidth="1"/>
    <col min="18" max="18" width="8.09765625" style="188" hidden="1" customWidth="1"/>
    <col min="19" max="19" width="8.09765625" style="70" hidden="1" customWidth="1"/>
    <col min="20" max="20" width="8.09765625" style="188" hidden="1" customWidth="1"/>
    <col min="21" max="21" width="8.09765625" style="1" hidden="1" customWidth="1"/>
    <col min="22" max="23" width="8.09765625" style="188" hidden="1" customWidth="1"/>
    <col min="24" max="25" width="8.09765625" style="1" hidden="1" customWidth="1"/>
    <col min="26" max="27" width="8.09765625" style="70" hidden="1" customWidth="1"/>
    <col min="28" max="30" width="8.09765625" style="1" hidden="1" customWidth="1"/>
    <col min="31" max="33" width="20.69921875" style="1" hidden="1" customWidth="1"/>
    <col min="34" max="34" width="20.69921875" style="1" customWidth="1"/>
    <col min="35" max="41" width="20.69921875" style="1" hidden="1" customWidth="1"/>
    <col min="42" max="16384" width="8.69921875" style="1" customWidth="1"/>
  </cols>
  <sheetData>
    <row r="1" spans="1:29" ht="12.75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</row>
    <row r="2" spans="1:29" ht="12.75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</row>
    <row r="3" spans="1:29" ht="12.75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</row>
    <row r="4" spans="1:29" ht="12.75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</row>
    <row r="5" spans="1:29" ht="12.75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</row>
    <row r="6" spans="1:29" ht="12.75">
      <c r="A6" s="322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</row>
    <row r="7" spans="1:41" ht="15" customHeight="1">
      <c r="A7" s="323" t="s">
        <v>0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</row>
    <row r="8" spans="1:41" ht="15" customHeight="1">
      <c r="A8" s="2" t="s">
        <v>1</v>
      </c>
      <c r="B8" s="323" t="s">
        <v>2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</row>
    <row r="9" spans="2:41" s="3" customFormat="1" ht="6" customHeight="1">
      <c r="B9" s="4">
        <f>COLUMN()</f>
        <v>2</v>
      </c>
      <c r="C9" s="4">
        <f>COLUMN()</f>
        <v>3</v>
      </c>
      <c r="D9" s="5">
        <f>COLUMN()</f>
        <v>4</v>
      </c>
      <c r="E9" s="4">
        <f>COLUMN()</f>
        <v>5</v>
      </c>
      <c r="F9" s="4">
        <f>COLUMN()</f>
        <v>6</v>
      </c>
      <c r="G9" s="4">
        <f>COLUMN()</f>
        <v>7</v>
      </c>
      <c r="H9" s="4">
        <f>COLUMN()</f>
        <v>8</v>
      </c>
      <c r="I9" s="4">
        <f>COLUMN()</f>
        <v>9</v>
      </c>
      <c r="J9" s="4">
        <f>COLUMN()</f>
        <v>10</v>
      </c>
      <c r="K9" s="4">
        <f>COLUMN()</f>
        <v>11</v>
      </c>
      <c r="L9" s="4">
        <f>COLUMN()</f>
        <v>12</v>
      </c>
      <c r="M9" s="4">
        <f>COLUMN()</f>
        <v>13</v>
      </c>
      <c r="N9" s="4">
        <f>COLUMN()</f>
        <v>14</v>
      </c>
      <c r="O9" s="6">
        <f>COLUMN()</f>
        <v>15</v>
      </c>
      <c r="P9" s="4">
        <f>COLUMN()</f>
        <v>16</v>
      </c>
      <c r="Q9" s="5">
        <f>COLUMN()</f>
        <v>17</v>
      </c>
      <c r="R9" s="5">
        <f>COLUMN()</f>
        <v>18</v>
      </c>
      <c r="S9" s="5">
        <f>COLUMN()</f>
        <v>19</v>
      </c>
      <c r="T9" s="5">
        <f>COLUMN()</f>
        <v>20</v>
      </c>
      <c r="U9" s="5">
        <f>COLUMN()</f>
        <v>21</v>
      </c>
      <c r="V9" s="5">
        <f>COLUMN()</f>
        <v>22</v>
      </c>
      <c r="W9" s="5">
        <f>COLUMN()</f>
        <v>23</v>
      </c>
      <c r="X9" s="5">
        <f>COLUMN()</f>
        <v>24</v>
      </c>
      <c r="Y9" s="5">
        <f>COLUMN()</f>
        <v>25</v>
      </c>
      <c r="Z9" s="5">
        <f>COLUMN()</f>
        <v>26</v>
      </c>
      <c r="AA9" s="5">
        <f>COLUMN()</f>
        <v>27</v>
      </c>
      <c r="AB9" s="5">
        <f>COLUMN()</f>
        <v>28</v>
      </c>
      <c r="AC9" s="5">
        <f>COLUMN()</f>
        <v>29</v>
      </c>
      <c r="AD9" s="5">
        <f>COLUMN()</f>
        <v>30</v>
      </c>
      <c r="AE9" s="5">
        <f>COLUMN()</f>
        <v>31</v>
      </c>
      <c r="AF9" s="5">
        <f>COLUMN()</f>
        <v>32</v>
      </c>
      <c r="AG9" s="5">
        <f>COLUMN()</f>
        <v>33</v>
      </c>
      <c r="AH9" s="5">
        <f>COLUMN()</f>
        <v>34</v>
      </c>
      <c r="AI9" s="5">
        <f>COLUMN()</f>
        <v>35</v>
      </c>
      <c r="AJ9" s="5">
        <f>COLUMN()</f>
        <v>36</v>
      </c>
      <c r="AK9" s="5">
        <f>COLUMN()</f>
        <v>37</v>
      </c>
      <c r="AL9" s="5">
        <f>COLUMN()</f>
        <v>38</v>
      </c>
      <c r="AM9" s="5">
        <f>COLUMN()</f>
        <v>39</v>
      </c>
      <c r="AN9" s="5">
        <f>COLUMN()</f>
        <v>40</v>
      </c>
      <c r="AO9" s="5">
        <f>COLUMN()</f>
        <v>41</v>
      </c>
    </row>
    <row r="10" spans="1:41" s="10" customFormat="1" ht="12.75">
      <c r="A10" s="7" t="s">
        <v>3</v>
      </c>
      <c r="B10" s="8" t="s">
        <v>4</v>
      </c>
      <c r="C10" s="9">
        <v>44531</v>
      </c>
      <c r="D10" s="8" t="s">
        <v>4</v>
      </c>
      <c r="E10" s="9">
        <f>_XLL.FIMMÊS(C10,0)+1</f>
        <v>44562</v>
      </c>
      <c r="F10" s="9">
        <f aca="true" t="shared" si="0" ref="F10:P10">_XLL.FIMMÊS(E10,0)+1</f>
        <v>44593</v>
      </c>
      <c r="G10" s="9">
        <f t="shared" si="0"/>
        <v>44621</v>
      </c>
      <c r="H10" s="9">
        <f t="shared" si="0"/>
        <v>44652</v>
      </c>
      <c r="I10" s="9">
        <f t="shared" si="0"/>
        <v>44682</v>
      </c>
      <c r="J10" s="9">
        <f t="shared" si="0"/>
        <v>44713</v>
      </c>
      <c r="K10" s="9">
        <f t="shared" si="0"/>
        <v>44743</v>
      </c>
      <c r="L10" s="9">
        <f t="shared" si="0"/>
        <v>44774</v>
      </c>
      <c r="M10" s="9">
        <f t="shared" si="0"/>
        <v>44805</v>
      </c>
      <c r="N10" s="9">
        <f t="shared" si="0"/>
        <v>44835</v>
      </c>
      <c r="O10" s="9">
        <f t="shared" si="0"/>
        <v>44866</v>
      </c>
      <c r="P10" s="9">
        <f t="shared" si="0"/>
        <v>44896</v>
      </c>
      <c r="Q10" s="8" t="s">
        <v>4</v>
      </c>
      <c r="R10" s="9">
        <f>_XLL.FIMMÊS(P10,0)+1</f>
        <v>44927</v>
      </c>
      <c r="S10" s="9">
        <f aca="true" t="shared" si="1" ref="S10:AO10">_XLL.FIMMÊS(R10,0)+1</f>
        <v>44958</v>
      </c>
      <c r="T10" s="9">
        <f t="shared" si="1"/>
        <v>44986</v>
      </c>
      <c r="U10" s="9">
        <f t="shared" si="1"/>
        <v>45017</v>
      </c>
      <c r="V10" s="9">
        <f t="shared" si="1"/>
        <v>45047</v>
      </c>
      <c r="W10" s="9">
        <f t="shared" si="1"/>
        <v>45078</v>
      </c>
      <c r="X10" s="9">
        <f t="shared" si="1"/>
        <v>45108</v>
      </c>
      <c r="Y10" s="9">
        <f t="shared" si="1"/>
        <v>45139</v>
      </c>
      <c r="Z10" s="9">
        <f t="shared" si="1"/>
        <v>45170</v>
      </c>
      <c r="AA10" s="9">
        <f t="shared" si="1"/>
        <v>45200</v>
      </c>
      <c r="AB10" s="9">
        <f t="shared" si="1"/>
        <v>45231</v>
      </c>
      <c r="AC10" s="9">
        <f t="shared" si="1"/>
        <v>45261</v>
      </c>
      <c r="AD10" s="9">
        <f t="shared" si="1"/>
        <v>45292</v>
      </c>
      <c r="AE10" s="9">
        <f t="shared" si="1"/>
        <v>45323</v>
      </c>
      <c r="AF10" s="9">
        <f t="shared" si="1"/>
        <v>45352</v>
      </c>
      <c r="AG10" s="9">
        <f t="shared" si="1"/>
        <v>45383</v>
      </c>
      <c r="AH10" s="9">
        <f t="shared" si="1"/>
        <v>45413</v>
      </c>
      <c r="AI10" s="9">
        <f t="shared" si="1"/>
        <v>45444</v>
      </c>
      <c r="AJ10" s="9">
        <f t="shared" si="1"/>
        <v>45474</v>
      </c>
      <c r="AK10" s="9">
        <f t="shared" si="1"/>
        <v>45505</v>
      </c>
      <c r="AL10" s="9">
        <f t="shared" si="1"/>
        <v>45536</v>
      </c>
      <c r="AM10" s="9">
        <f t="shared" si="1"/>
        <v>45566</v>
      </c>
      <c r="AN10" s="9">
        <f t="shared" si="1"/>
        <v>45597</v>
      </c>
      <c r="AO10" s="9">
        <f t="shared" si="1"/>
        <v>45627</v>
      </c>
    </row>
    <row r="11" spans="1:41" ht="12.75">
      <c r="A11" s="11" t="s">
        <v>5</v>
      </c>
      <c r="B11" s="12">
        <v>388</v>
      </c>
      <c r="C11" s="13">
        <v>60</v>
      </c>
      <c r="D11" s="12">
        <v>388</v>
      </c>
      <c r="E11" s="13">
        <v>116</v>
      </c>
      <c r="F11" s="13">
        <v>101</v>
      </c>
      <c r="G11" s="13">
        <v>165</v>
      </c>
      <c r="H11" s="13">
        <v>125</v>
      </c>
      <c r="I11" s="13">
        <v>138</v>
      </c>
      <c r="J11" s="13">
        <v>182</v>
      </c>
      <c r="K11" s="13">
        <v>185</v>
      </c>
      <c r="L11" s="13">
        <v>148</v>
      </c>
      <c r="M11" s="14">
        <v>166</v>
      </c>
      <c r="N11" s="13">
        <v>151</v>
      </c>
      <c r="O11" s="13">
        <v>185</v>
      </c>
      <c r="P11" s="13">
        <v>277</v>
      </c>
      <c r="Q11" s="12">
        <v>388</v>
      </c>
      <c r="R11" s="15">
        <v>275</v>
      </c>
      <c r="S11" s="13">
        <v>268</v>
      </c>
      <c r="T11" s="15">
        <v>293</v>
      </c>
      <c r="U11" s="13">
        <v>274</v>
      </c>
      <c r="V11" s="15">
        <v>266</v>
      </c>
      <c r="W11" s="15">
        <v>359</v>
      </c>
      <c r="X11" s="16">
        <v>424</v>
      </c>
      <c r="Y11" s="16">
        <v>395</v>
      </c>
      <c r="Z11" s="16">
        <v>401</v>
      </c>
      <c r="AA11" s="15">
        <v>429</v>
      </c>
      <c r="AB11" s="13">
        <v>373</v>
      </c>
      <c r="AC11" s="16">
        <v>407</v>
      </c>
      <c r="AD11" s="17">
        <v>463</v>
      </c>
      <c r="AE11" s="16">
        <v>500</v>
      </c>
      <c r="AF11" s="18">
        <v>465</v>
      </c>
      <c r="AG11" s="19">
        <v>414</v>
      </c>
      <c r="AH11" s="19">
        <v>446</v>
      </c>
      <c r="AI11" s="16"/>
      <c r="AJ11" s="16"/>
      <c r="AK11" s="16"/>
      <c r="AL11" s="16"/>
      <c r="AM11" s="16"/>
      <c r="AN11" s="16"/>
      <c r="AO11" s="16"/>
    </row>
    <row r="12" spans="1:41" ht="12.75">
      <c r="A12" s="11" t="s">
        <v>6</v>
      </c>
      <c r="B12" s="12">
        <v>91</v>
      </c>
      <c r="C12" s="13">
        <v>0</v>
      </c>
      <c r="D12" s="12">
        <v>91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5</v>
      </c>
      <c r="L12" s="13">
        <v>14</v>
      </c>
      <c r="M12" s="14">
        <v>9</v>
      </c>
      <c r="N12" s="13">
        <v>9</v>
      </c>
      <c r="O12" s="13">
        <v>12</v>
      </c>
      <c r="P12" s="13">
        <v>34</v>
      </c>
      <c r="Q12" s="12">
        <v>91</v>
      </c>
      <c r="R12" s="20">
        <v>38</v>
      </c>
      <c r="S12" s="13">
        <v>40</v>
      </c>
      <c r="T12" s="20">
        <v>61</v>
      </c>
      <c r="U12" s="13">
        <v>65</v>
      </c>
      <c r="V12" s="20">
        <v>65</v>
      </c>
      <c r="W12" s="20">
        <v>69</v>
      </c>
      <c r="X12" s="21">
        <v>79</v>
      </c>
      <c r="Y12" s="21">
        <v>88</v>
      </c>
      <c r="Z12" s="21">
        <v>94</v>
      </c>
      <c r="AA12" s="20">
        <v>84</v>
      </c>
      <c r="AB12" s="13">
        <v>91</v>
      </c>
      <c r="AC12" s="21">
        <v>94</v>
      </c>
      <c r="AD12" s="22">
        <v>100</v>
      </c>
      <c r="AE12" s="21">
        <v>94</v>
      </c>
      <c r="AF12" s="23">
        <v>98</v>
      </c>
      <c r="AG12" s="24">
        <v>91</v>
      </c>
      <c r="AH12" s="24">
        <v>86</v>
      </c>
      <c r="AI12" s="21"/>
      <c r="AJ12" s="21"/>
      <c r="AK12" s="21"/>
      <c r="AL12" s="21"/>
      <c r="AM12" s="21"/>
      <c r="AN12" s="21"/>
      <c r="AO12" s="21"/>
    </row>
    <row r="13" spans="1:41" ht="12.75">
      <c r="A13" s="11" t="s">
        <v>7</v>
      </c>
      <c r="B13" s="12">
        <v>181</v>
      </c>
      <c r="C13" s="13">
        <v>10</v>
      </c>
      <c r="D13" s="12">
        <v>181</v>
      </c>
      <c r="E13" s="13">
        <v>13</v>
      </c>
      <c r="F13" s="13">
        <v>31</v>
      </c>
      <c r="G13" s="13">
        <v>55</v>
      </c>
      <c r="H13" s="13">
        <v>67</v>
      </c>
      <c r="I13" s="13">
        <v>73</v>
      </c>
      <c r="J13" s="13">
        <v>80</v>
      </c>
      <c r="K13" s="13">
        <v>64</v>
      </c>
      <c r="L13" s="13">
        <v>59</v>
      </c>
      <c r="M13" s="14">
        <v>81</v>
      </c>
      <c r="N13" s="13">
        <v>56</v>
      </c>
      <c r="O13" s="13">
        <v>48</v>
      </c>
      <c r="P13" s="13">
        <v>66</v>
      </c>
      <c r="Q13" s="12">
        <v>181</v>
      </c>
      <c r="R13" s="20">
        <v>68</v>
      </c>
      <c r="S13" s="13">
        <v>113</v>
      </c>
      <c r="T13" s="20">
        <v>159</v>
      </c>
      <c r="U13" s="13">
        <v>114</v>
      </c>
      <c r="V13" s="20">
        <v>98</v>
      </c>
      <c r="W13" s="20">
        <v>73</v>
      </c>
      <c r="X13" s="21">
        <v>99</v>
      </c>
      <c r="Y13" s="21">
        <v>89</v>
      </c>
      <c r="Z13" s="21">
        <v>125</v>
      </c>
      <c r="AA13" s="20">
        <v>172</v>
      </c>
      <c r="AB13" s="13">
        <v>146</v>
      </c>
      <c r="AC13" s="21">
        <v>152</v>
      </c>
      <c r="AD13" s="22">
        <v>155</v>
      </c>
      <c r="AE13" s="21">
        <v>150</v>
      </c>
      <c r="AF13" s="23">
        <v>179</v>
      </c>
      <c r="AG13" s="24">
        <v>189</v>
      </c>
      <c r="AH13" s="24">
        <v>168</v>
      </c>
      <c r="AI13" s="21"/>
      <c r="AJ13" s="21"/>
      <c r="AK13" s="21"/>
      <c r="AL13" s="21"/>
      <c r="AM13" s="21"/>
      <c r="AN13" s="21"/>
      <c r="AO13" s="21"/>
    </row>
    <row r="14" spans="1:41" ht="12.75">
      <c r="A14" s="11" t="s">
        <v>8</v>
      </c>
      <c r="B14" s="12">
        <v>213</v>
      </c>
      <c r="C14" s="13">
        <v>83</v>
      </c>
      <c r="D14" s="12">
        <v>213</v>
      </c>
      <c r="E14" s="13">
        <v>99</v>
      </c>
      <c r="F14" s="13">
        <v>145</v>
      </c>
      <c r="G14" s="13">
        <v>230</v>
      </c>
      <c r="H14" s="13">
        <v>234</v>
      </c>
      <c r="I14" s="13">
        <v>239</v>
      </c>
      <c r="J14" s="13">
        <v>188</v>
      </c>
      <c r="K14" s="13">
        <v>230</v>
      </c>
      <c r="L14" s="13">
        <v>254</v>
      </c>
      <c r="M14" s="14">
        <v>225</v>
      </c>
      <c r="N14" s="13">
        <v>190</v>
      </c>
      <c r="O14" s="13">
        <v>233</v>
      </c>
      <c r="P14" s="13">
        <v>251</v>
      </c>
      <c r="Q14" s="12">
        <v>213</v>
      </c>
      <c r="R14" s="20">
        <v>252</v>
      </c>
      <c r="S14" s="13">
        <v>202</v>
      </c>
      <c r="T14" s="20">
        <v>223</v>
      </c>
      <c r="U14" s="13">
        <v>265</v>
      </c>
      <c r="V14" s="20">
        <v>242</v>
      </c>
      <c r="W14" s="20">
        <v>226</v>
      </c>
      <c r="X14" s="21">
        <v>191</v>
      </c>
      <c r="Y14" s="21">
        <v>211</v>
      </c>
      <c r="Z14" s="21">
        <v>184</v>
      </c>
      <c r="AA14" s="20">
        <v>199</v>
      </c>
      <c r="AB14" s="13">
        <v>193</v>
      </c>
      <c r="AC14" s="21">
        <v>238</v>
      </c>
      <c r="AD14" s="22">
        <v>215</v>
      </c>
      <c r="AE14" s="21">
        <v>205</v>
      </c>
      <c r="AF14" s="23">
        <v>212</v>
      </c>
      <c r="AG14" s="24">
        <v>216</v>
      </c>
      <c r="AH14" s="24">
        <v>220</v>
      </c>
      <c r="AI14" s="21"/>
      <c r="AJ14" s="21"/>
      <c r="AK14" s="21"/>
      <c r="AL14" s="21"/>
      <c r="AM14" s="21"/>
      <c r="AN14" s="21"/>
      <c r="AO14" s="21"/>
    </row>
    <row r="15" spans="1:41" ht="12.75">
      <c r="A15" s="11" t="s">
        <v>9</v>
      </c>
      <c r="B15" s="12">
        <v>155</v>
      </c>
      <c r="C15" s="13">
        <v>0</v>
      </c>
      <c r="D15" s="12">
        <v>155</v>
      </c>
      <c r="E15" s="13">
        <v>14</v>
      </c>
      <c r="F15" s="13">
        <v>40</v>
      </c>
      <c r="G15" s="13">
        <v>90</v>
      </c>
      <c r="H15" s="13">
        <v>80</v>
      </c>
      <c r="I15" s="13">
        <v>167</v>
      </c>
      <c r="J15" s="13">
        <v>203</v>
      </c>
      <c r="K15" s="13">
        <v>216</v>
      </c>
      <c r="L15" s="13">
        <v>221</v>
      </c>
      <c r="M15" s="14">
        <v>225</v>
      </c>
      <c r="N15" s="13">
        <v>243</v>
      </c>
      <c r="O15" s="13">
        <v>153</v>
      </c>
      <c r="P15" s="13">
        <v>164</v>
      </c>
      <c r="Q15" s="12">
        <v>155</v>
      </c>
      <c r="R15" s="20">
        <v>178</v>
      </c>
      <c r="S15" s="13">
        <v>213</v>
      </c>
      <c r="T15" s="20">
        <v>274</v>
      </c>
      <c r="U15" s="13">
        <v>247</v>
      </c>
      <c r="V15" s="20">
        <v>283</v>
      </c>
      <c r="W15" s="20">
        <v>207</v>
      </c>
      <c r="X15" s="21">
        <v>197</v>
      </c>
      <c r="Y15" s="21">
        <v>232</v>
      </c>
      <c r="Z15" s="21">
        <v>175</v>
      </c>
      <c r="AA15" s="20">
        <v>159</v>
      </c>
      <c r="AB15" s="13">
        <v>156</v>
      </c>
      <c r="AC15" s="21">
        <v>156</v>
      </c>
      <c r="AD15" s="22">
        <v>146</v>
      </c>
      <c r="AE15" s="21">
        <v>179</v>
      </c>
      <c r="AF15" s="23">
        <v>149</v>
      </c>
      <c r="AG15" s="24">
        <v>140</v>
      </c>
      <c r="AH15" s="24">
        <v>173</v>
      </c>
      <c r="AI15" s="21"/>
      <c r="AJ15" s="21"/>
      <c r="AK15" s="21"/>
      <c r="AL15" s="21"/>
      <c r="AM15" s="21"/>
      <c r="AN15" s="21"/>
      <c r="AO15" s="21"/>
    </row>
    <row r="16" spans="1:41" ht="12.75">
      <c r="A16" s="11" t="s">
        <v>10</v>
      </c>
      <c r="B16" s="12">
        <v>65</v>
      </c>
      <c r="C16" s="13">
        <v>0</v>
      </c>
      <c r="D16" s="12">
        <v>65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1</v>
      </c>
      <c r="L16" s="13">
        <v>16</v>
      </c>
      <c r="M16" s="14">
        <v>16</v>
      </c>
      <c r="N16" s="13">
        <v>25</v>
      </c>
      <c r="O16" s="13">
        <v>27</v>
      </c>
      <c r="P16" s="13">
        <v>34</v>
      </c>
      <c r="Q16" s="12">
        <v>65</v>
      </c>
      <c r="R16" s="20">
        <v>48</v>
      </c>
      <c r="S16" s="13">
        <v>35</v>
      </c>
      <c r="T16" s="20">
        <v>41</v>
      </c>
      <c r="U16" s="13">
        <v>54</v>
      </c>
      <c r="V16" s="20">
        <v>44</v>
      </c>
      <c r="W16" s="20">
        <v>27</v>
      </c>
      <c r="X16" s="21">
        <v>22</v>
      </c>
      <c r="Y16" s="21">
        <v>67</v>
      </c>
      <c r="Z16" s="21">
        <v>78</v>
      </c>
      <c r="AA16" s="20">
        <v>79</v>
      </c>
      <c r="AB16" s="13">
        <v>80</v>
      </c>
      <c r="AC16" s="21">
        <v>76</v>
      </c>
      <c r="AD16" s="22">
        <v>67</v>
      </c>
      <c r="AE16" s="21">
        <v>66</v>
      </c>
      <c r="AF16" s="23">
        <v>69</v>
      </c>
      <c r="AG16" s="24">
        <v>67</v>
      </c>
      <c r="AH16" s="24">
        <v>66</v>
      </c>
      <c r="AI16" s="21"/>
      <c r="AJ16" s="21"/>
      <c r="AK16" s="21"/>
      <c r="AL16" s="21"/>
      <c r="AM16" s="21"/>
      <c r="AN16" s="21"/>
      <c r="AO16" s="21"/>
    </row>
    <row r="17" spans="1:41" ht="12.75">
      <c r="A17" s="11" t="s">
        <v>11</v>
      </c>
      <c r="B17" s="12">
        <v>310</v>
      </c>
      <c r="C17" s="13">
        <v>0</v>
      </c>
      <c r="D17" s="12">
        <v>310</v>
      </c>
      <c r="E17" s="13">
        <v>0</v>
      </c>
      <c r="F17" s="13">
        <v>0</v>
      </c>
      <c r="G17" s="13">
        <v>0</v>
      </c>
      <c r="H17" s="13">
        <v>0</v>
      </c>
      <c r="I17" s="13">
        <v>38</v>
      </c>
      <c r="J17" s="13">
        <v>99</v>
      </c>
      <c r="K17" s="13">
        <v>79</v>
      </c>
      <c r="L17" s="13">
        <v>111</v>
      </c>
      <c r="M17" s="14">
        <v>107</v>
      </c>
      <c r="N17" s="13">
        <v>103</v>
      </c>
      <c r="O17" s="13">
        <v>123</v>
      </c>
      <c r="P17" s="13">
        <v>142</v>
      </c>
      <c r="Q17" s="12">
        <v>310</v>
      </c>
      <c r="R17" s="20">
        <v>137</v>
      </c>
      <c r="S17" s="13">
        <v>158</v>
      </c>
      <c r="T17" s="20">
        <v>151</v>
      </c>
      <c r="U17" s="13">
        <v>168</v>
      </c>
      <c r="V17" s="20">
        <v>181</v>
      </c>
      <c r="W17" s="20">
        <v>164</v>
      </c>
      <c r="X17" s="21">
        <v>171</v>
      </c>
      <c r="Y17" s="21">
        <v>201</v>
      </c>
      <c r="Z17" s="21">
        <v>207</v>
      </c>
      <c r="AA17" s="20">
        <v>230</v>
      </c>
      <c r="AB17" s="13">
        <v>235</v>
      </c>
      <c r="AC17" s="21">
        <v>235</v>
      </c>
      <c r="AD17" s="22">
        <v>225</v>
      </c>
      <c r="AE17" s="21">
        <v>215</v>
      </c>
      <c r="AF17" s="23">
        <v>203</v>
      </c>
      <c r="AG17" s="24">
        <v>217</v>
      </c>
      <c r="AH17" s="24">
        <v>218</v>
      </c>
      <c r="AI17" s="21"/>
      <c r="AJ17" s="21"/>
      <c r="AK17" s="21"/>
      <c r="AL17" s="21"/>
      <c r="AM17" s="21"/>
      <c r="AN17" s="21"/>
      <c r="AO17" s="21"/>
    </row>
    <row r="18" spans="1:41" ht="12.75">
      <c r="A18" s="25" t="s">
        <v>12</v>
      </c>
      <c r="B18" s="12">
        <v>8</v>
      </c>
      <c r="C18" s="13">
        <v>0</v>
      </c>
      <c r="D18" s="12">
        <v>8</v>
      </c>
      <c r="E18" s="13">
        <v>10</v>
      </c>
      <c r="F18" s="13">
        <v>16</v>
      </c>
      <c r="G18" s="13">
        <v>18</v>
      </c>
      <c r="H18" s="13">
        <v>14</v>
      </c>
      <c r="I18" s="13">
        <v>14</v>
      </c>
      <c r="J18" s="13">
        <v>9</v>
      </c>
      <c r="K18" s="13">
        <v>9</v>
      </c>
      <c r="L18" s="13">
        <v>14</v>
      </c>
      <c r="M18" s="14">
        <v>11</v>
      </c>
      <c r="N18" s="13">
        <v>13</v>
      </c>
      <c r="O18" s="13">
        <v>14</v>
      </c>
      <c r="P18" s="13">
        <v>21</v>
      </c>
      <c r="Q18" s="12">
        <v>8</v>
      </c>
      <c r="R18" s="20">
        <v>19</v>
      </c>
      <c r="S18" s="13">
        <v>23</v>
      </c>
      <c r="T18" s="20">
        <v>15</v>
      </c>
      <c r="U18" s="13">
        <v>18</v>
      </c>
      <c r="V18" s="20">
        <v>18</v>
      </c>
      <c r="W18" s="20">
        <v>20</v>
      </c>
      <c r="X18" s="21">
        <v>21</v>
      </c>
      <c r="Y18" s="21">
        <v>19</v>
      </c>
      <c r="Z18" s="21">
        <v>25</v>
      </c>
      <c r="AA18" s="20">
        <v>27</v>
      </c>
      <c r="AB18" s="13">
        <v>33</v>
      </c>
      <c r="AC18" s="21">
        <v>21</v>
      </c>
      <c r="AD18" s="22">
        <v>19</v>
      </c>
      <c r="AE18" s="21">
        <v>23</v>
      </c>
      <c r="AF18" s="23">
        <v>17</v>
      </c>
      <c r="AG18" s="24">
        <v>20</v>
      </c>
      <c r="AH18" s="24">
        <v>19</v>
      </c>
      <c r="AI18" s="21"/>
      <c r="AJ18" s="21"/>
      <c r="AK18" s="21"/>
      <c r="AL18" s="21"/>
      <c r="AM18" s="21"/>
      <c r="AN18" s="21"/>
      <c r="AO18" s="21"/>
    </row>
    <row r="19" spans="1:41" ht="12.75">
      <c r="A19" s="26" t="s">
        <v>13</v>
      </c>
      <c r="B19" s="27">
        <f aca="true" t="shared" si="2" ref="B19:AO19">SUM(B11:B18)</f>
        <v>1411</v>
      </c>
      <c r="C19" s="28">
        <f t="shared" si="2"/>
        <v>153</v>
      </c>
      <c r="D19" s="27">
        <f t="shared" si="2"/>
        <v>1411</v>
      </c>
      <c r="E19" s="28">
        <f t="shared" si="2"/>
        <v>252</v>
      </c>
      <c r="F19" s="28">
        <f t="shared" si="2"/>
        <v>333</v>
      </c>
      <c r="G19" s="28">
        <f t="shared" si="2"/>
        <v>558</v>
      </c>
      <c r="H19" s="28">
        <f t="shared" si="2"/>
        <v>520</v>
      </c>
      <c r="I19" s="28">
        <f t="shared" si="2"/>
        <v>669</v>
      </c>
      <c r="J19" s="28">
        <f t="shared" si="2"/>
        <v>761</v>
      </c>
      <c r="K19" s="28">
        <f t="shared" si="2"/>
        <v>789</v>
      </c>
      <c r="L19" s="28">
        <f t="shared" si="2"/>
        <v>837</v>
      </c>
      <c r="M19" s="28">
        <f t="shared" si="2"/>
        <v>840</v>
      </c>
      <c r="N19" s="28">
        <f t="shared" si="2"/>
        <v>790</v>
      </c>
      <c r="O19" s="28">
        <f t="shared" si="2"/>
        <v>795</v>
      </c>
      <c r="P19" s="28">
        <f t="shared" si="2"/>
        <v>989</v>
      </c>
      <c r="Q19" s="27">
        <f>SUM(Q11:Q18)</f>
        <v>1411</v>
      </c>
      <c r="R19" s="28">
        <f t="shared" si="2"/>
        <v>1015</v>
      </c>
      <c r="S19" s="28">
        <f t="shared" si="2"/>
        <v>1052</v>
      </c>
      <c r="T19" s="28">
        <f t="shared" si="2"/>
        <v>1217</v>
      </c>
      <c r="U19" s="28">
        <f t="shared" si="2"/>
        <v>1205</v>
      </c>
      <c r="V19" s="28">
        <f t="shared" si="2"/>
        <v>1197</v>
      </c>
      <c r="W19" s="28">
        <f t="shared" si="2"/>
        <v>1145</v>
      </c>
      <c r="X19" s="28">
        <f t="shared" si="2"/>
        <v>1204</v>
      </c>
      <c r="Y19" s="28">
        <f t="shared" si="2"/>
        <v>1302</v>
      </c>
      <c r="Z19" s="28">
        <f t="shared" si="2"/>
        <v>1289</v>
      </c>
      <c r="AA19" s="28">
        <f t="shared" si="2"/>
        <v>1379</v>
      </c>
      <c r="AB19" s="28">
        <f t="shared" si="2"/>
        <v>1307</v>
      </c>
      <c r="AC19" s="28">
        <f t="shared" si="2"/>
        <v>1379</v>
      </c>
      <c r="AD19" s="28">
        <f t="shared" si="2"/>
        <v>1390</v>
      </c>
      <c r="AE19" s="28">
        <f t="shared" si="2"/>
        <v>1432</v>
      </c>
      <c r="AF19" s="28">
        <f t="shared" si="2"/>
        <v>1392</v>
      </c>
      <c r="AG19" s="28">
        <f t="shared" si="2"/>
        <v>1354</v>
      </c>
      <c r="AH19" s="28">
        <f t="shared" si="2"/>
        <v>1396</v>
      </c>
      <c r="AI19" s="28">
        <f t="shared" si="2"/>
        <v>0</v>
      </c>
      <c r="AJ19" s="28">
        <f t="shared" si="2"/>
        <v>0</v>
      </c>
      <c r="AK19" s="28">
        <f t="shared" si="2"/>
        <v>0</v>
      </c>
      <c r="AL19" s="28">
        <f t="shared" si="2"/>
        <v>0</v>
      </c>
      <c r="AM19" s="28">
        <f t="shared" si="2"/>
        <v>0</v>
      </c>
      <c r="AN19" s="28">
        <f t="shared" si="2"/>
        <v>0</v>
      </c>
      <c r="AO19" s="28">
        <f t="shared" si="2"/>
        <v>0</v>
      </c>
    </row>
    <row r="20" spans="1:41" s="30" customFormat="1" ht="6" customHeight="1">
      <c r="A20" s="29"/>
      <c r="B20" s="4">
        <f>COLUMN()</f>
        <v>2</v>
      </c>
      <c r="C20" s="4">
        <f>COLUMN()</f>
        <v>3</v>
      </c>
      <c r="D20" s="5">
        <f>COLUMN()</f>
        <v>4</v>
      </c>
      <c r="E20" s="4">
        <f>COLUMN()</f>
        <v>5</v>
      </c>
      <c r="F20" s="4">
        <f>COLUMN()</f>
        <v>6</v>
      </c>
      <c r="G20" s="4">
        <f>COLUMN()</f>
        <v>7</v>
      </c>
      <c r="H20" s="4">
        <f>COLUMN()</f>
        <v>8</v>
      </c>
      <c r="I20" s="4">
        <f>COLUMN()</f>
        <v>9</v>
      </c>
      <c r="J20" s="4">
        <f>COLUMN()</f>
        <v>10</v>
      </c>
      <c r="K20" s="4">
        <f>COLUMN()</f>
        <v>11</v>
      </c>
      <c r="L20" s="4">
        <f>COLUMN()</f>
        <v>12</v>
      </c>
      <c r="M20" s="4">
        <f>COLUMN()</f>
        <v>13</v>
      </c>
      <c r="N20" s="4">
        <f>COLUMN()</f>
        <v>14</v>
      </c>
      <c r="O20" s="6">
        <f>COLUMN()</f>
        <v>15</v>
      </c>
      <c r="P20" s="4">
        <f>COLUMN()</f>
        <v>16</v>
      </c>
      <c r="Q20" s="5">
        <f>COLUMN()</f>
        <v>17</v>
      </c>
      <c r="R20" s="5">
        <f>COLUMN()</f>
        <v>18</v>
      </c>
      <c r="S20" s="5">
        <f>COLUMN()</f>
        <v>19</v>
      </c>
      <c r="T20" s="5">
        <f>COLUMN()</f>
        <v>20</v>
      </c>
      <c r="U20" s="5">
        <f>COLUMN()</f>
        <v>21</v>
      </c>
      <c r="V20" s="5">
        <f>COLUMN()</f>
        <v>22</v>
      </c>
      <c r="W20" s="5">
        <f>COLUMN()</f>
        <v>23</v>
      </c>
      <c r="X20" s="5">
        <f>COLUMN()</f>
        <v>24</v>
      </c>
      <c r="Y20" s="5">
        <f>COLUMN()</f>
        <v>25</v>
      </c>
      <c r="Z20" s="5">
        <f>COLUMN()</f>
        <v>26</v>
      </c>
      <c r="AA20" s="5">
        <f>COLUMN()</f>
        <v>27</v>
      </c>
      <c r="AB20" s="5">
        <f>COLUMN()</f>
        <v>28</v>
      </c>
      <c r="AC20" s="5">
        <f>COLUMN()</f>
        <v>29</v>
      </c>
      <c r="AD20" s="5">
        <f>COLUMN()</f>
        <v>30</v>
      </c>
      <c r="AE20" s="5">
        <f>COLUMN()</f>
        <v>31</v>
      </c>
      <c r="AF20" s="5">
        <f>COLUMN()</f>
        <v>32</v>
      </c>
      <c r="AG20" s="5">
        <f>COLUMN()</f>
        <v>33</v>
      </c>
      <c r="AH20" s="5">
        <f>COLUMN()</f>
        <v>34</v>
      </c>
      <c r="AI20" s="5">
        <f>COLUMN()</f>
        <v>35</v>
      </c>
      <c r="AJ20" s="5">
        <f>COLUMN()</f>
        <v>36</v>
      </c>
      <c r="AK20" s="5">
        <f>COLUMN()</f>
        <v>37</v>
      </c>
      <c r="AL20" s="5">
        <f>COLUMN()</f>
        <v>38</v>
      </c>
      <c r="AM20" s="5">
        <f>COLUMN()</f>
        <v>39</v>
      </c>
      <c r="AN20" s="5">
        <f>COLUMN()</f>
        <v>40</v>
      </c>
      <c r="AO20" s="5">
        <f>COLUMN()</f>
        <v>41</v>
      </c>
    </row>
    <row r="21" spans="1:41" ht="12.75">
      <c r="A21" s="31" t="s">
        <v>14</v>
      </c>
      <c r="B21" s="32" t="s">
        <v>4</v>
      </c>
      <c r="C21" s="33">
        <f>$C$10</f>
        <v>44531</v>
      </c>
      <c r="D21" s="32" t="s">
        <v>4</v>
      </c>
      <c r="E21" s="33">
        <f>$E$10</f>
        <v>44562</v>
      </c>
      <c r="F21" s="33">
        <f>$F$10</f>
        <v>44593</v>
      </c>
      <c r="G21" s="33">
        <f>$G$10</f>
        <v>44621</v>
      </c>
      <c r="H21" s="33">
        <f>$H$10</f>
        <v>44652</v>
      </c>
      <c r="I21" s="33">
        <f>$I$10</f>
        <v>44682</v>
      </c>
      <c r="J21" s="33">
        <f>$J$10</f>
        <v>44713</v>
      </c>
      <c r="K21" s="33">
        <f>$K$10</f>
        <v>44743</v>
      </c>
      <c r="L21" s="33">
        <f>$L$10</f>
        <v>44774</v>
      </c>
      <c r="M21" s="33">
        <f>$M$10</f>
        <v>44805</v>
      </c>
      <c r="N21" s="33">
        <f>$N$10</f>
        <v>44835</v>
      </c>
      <c r="O21" s="33">
        <f>$O$10</f>
        <v>44866</v>
      </c>
      <c r="P21" s="33">
        <f>$P$10</f>
        <v>44896</v>
      </c>
      <c r="Q21" s="32" t="s">
        <v>4</v>
      </c>
      <c r="R21" s="33">
        <f aca="true" t="shared" si="3" ref="R21:AO21">R10</f>
        <v>44927</v>
      </c>
      <c r="S21" s="33">
        <f t="shared" si="3"/>
        <v>44958</v>
      </c>
      <c r="T21" s="33">
        <f t="shared" si="3"/>
        <v>44986</v>
      </c>
      <c r="U21" s="33">
        <f t="shared" si="3"/>
        <v>45017</v>
      </c>
      <c r="V21" s="33">
        <f t="shared" si="3"/>
        <v>45047</v>
      </c>
      <c r="W21" s="33">
        <f t="shared" si="3"/>
        <v>45078</v>
      </c>
      <c r="X21" s="33">
        <f t="shared" si="3"/>
        <v>45108</v>
      </c>
      <c r="Y21" s="33">
        <f t="shared" si="3"/>
        <v>45139</v>
      </c>
      <c r="Z21" s="33">
        <f t="shared" si="3"/>
        <v>45170</v>
      </c>
      <c r="AA21" s="33">
        <f t="shared" si="3"/>
        <v>45200</v>
      </c>
      <c r="AB21" s="33">
        <f t="shared" si="3"/>
        <v>45231</v>
      </c>
      <c r="AC21" s="33">
        <f t="shared" si="3"/>
        <v>45261</v>
      </c>
      <c r="AD21" s="33">
        <f t="shared" si="3"/>
        <v>45292</v>
      </c>
      <c r="AE21" s="33">
        <f t="shared" si="3"/>
        <v>45323</v>
      </c>
      <c r="AF21" s="33">
        <f t="shared" si="3"/>
        <v>45352</v>
      </c>
      <c r="AG21" s="33">
        <f t="shared" si="3"/>
        <v>45383</v>
      </c>
      <c r="AH21" s="33">
        <f t="shared" si="3"/>
        <v>45413</v>
      </c>
      <c r="AI21" s="33">
        <f t="shared" si="3"/>
        <v>45444</v>
      </c>
      <c r="AJ21" s="33">
        <f t="shared" si="3"/>
        <v>45474</v>
      </c>
      <c r="AK21" s="33">
        <f t="shared" si="3"/>
        <v>45505</v>
      </c>
      <c r="AL21" s="33">
        <f t="shared" si="3"/>
        <v>45536</v>
      </c>
      <c r="AM21" s="33">
        <f t="shared" si="3"/>
        <v>45566</v>
      </c>
      <c r="AN21" s="33">
        <f t="shared" si="3"/>
        <v>45597</v>
      </c>
      <c r="AO21" s="33">
        <f t="shared" si="3"/>
        <v>45627</v>
      </c>
    </row>
    <row r="22" spans="1:41" ht="12.75">
      <c r="A22" s="34" t="s">
        <v>15</v>
      </c>
      <c r="B22" s="35">
        <v>176</v>
      </c>
      <c r="C22" s="36">
        <v>0</v>
      </c>
      <c r="D22" s="37">
        <v>176</v>
      </c>
      <c r="E22" s="36">
        <v>0</v>
      </c>
      <c r="F22" s="36">
        <v>13</v>
      </c>
      <c r="G22" s="36">
        <v>4</v>
      </c>
      <c r="H22" s="36">
        <v>1</v>
      </c>
      <c r="I22" s="36">
        <v>20</v>
      </c>
      <c r="J22" s="36">
        <v>131</v>
      </c>
      <c r="K22" s="36">
        <v>109</v>
      </c>
      <c r="L22" s="36">
        <v>250</v>
      </c>
      <c r="M22" s="36">
        <v>285</v>
      </c>
      <c r="N22" s="36">
        <v>281</v>
      </c>
      <c r="O22" s="36">
        <v>295</v>
      </c>
      <c r="P22" s="36">
        <v>275</v>
      </c>
      <c r="Q22" s="37">
        <v>176</v>
      </c>
      <c r="R22" s="36">
        <v>246</v>
      </c>
      <c r="S22" s="36">
        <v>201</v>
      </c>
      <c r="T22" s="36">
        <v>188</v>
      </c>
      <c r="U22" s="36">
        <v>126</v>
      </c>
      <c r="V22" s="36">
        <v>164</v>
      </c>
      <c r="W22" s="36">
        <v>110</v>
      </c>
      <c r="X22" s="36">
        <v>216</v>
      </c>
      <c r="Y22" s="36">
        <v>274</v>
      </c>
      <c r="Z22" s="36">
        <v>272</v>
      </c>
      <c r="AA22" s="36">
        <v>284</v>
      </c>
      <c r="AB22" s="36">
        <v>237</v>
      </c>
      <c r="AC22" s="36">
        <v>268</v>
      </c>
      <c r="AD22" s="36">
        <v>290</v>
      </c>
      <c r="AE22" s="36">
        <v>199</v>
      </c>
      <c r="AF22" s="38">
        <v>289</v>
      </c>
      <c r="AG22" s="36">
        <v>308</v>
      </c>
      <c r="AH22" s="36">
        <v>248</v>
      </c>
      <c r="AI22" s="36"/>
      <c r="AJ22" s="36"/>
      <c r="AK22" s="36"/>
      <c r="AL22" s="36"/>
      <c r="AM22" s="36"/>
      <c r="AN22" s="36"/>
      <c r="AO22" s="36"/>
    </row>
    <row r="23" spans="1:41" ht="6" customHeight="1">
      <c r="A23" s="39"/>
      <c r="B23" s="40"/>
      <c r="C23" s="40"/>
      <c r="D23" s="40"/>
      <c r="E23" s="40"/>
      <c r="F23" s="40"/>
      <c r="G23" s="40"/>
      <c r="H23" s="41"/>
      <c r="I23" s="41"/>
      <c r="J23" s="40"/>
      <c r="K23" s="40"/>
      <c r="L23" s="40"/>
      <c r="M23" s="40"/>
      <c r="N23" s="40"/>
      <c r="O23" s="41"/>
      <c r="P23" s="40"/>
      <c r="Q23" s="40"/>
      <c r="R23" s="41"/>
      <c r="S23" s="41"/>
      <c r="T23" s="41"/>
      <c r="U23" s="40"/>
      <c r="V23" s="41"/>
      <c r="W23" s="41"/>
      <c r="X23" s="40"/>
      <c r="Y23" s="40"/>
      <c r="Z23" s="41"/>
      <c r="AA23" s="41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</row>
    <row r="24" spans="1:41" ht="12.75">
      <c r="A24" s="42" t="s">
        <v>16</v>
      </c>
      <c r="B24" s="32" t="s">
        <v>4</v>
      </c>
      <c r="C24" s="33">
        <f>$C$10</f>
        <v>44531</v>
      </c>
      <c r="D24" s="32" t="s">
        <v>4</v>
      </c>
      <c r="E24" s="33">
        <f>$E$10</f>
        <v>44562</v>
      </c>
      <c r="F24" s="33">
        <f>$F$10</f>
        <v>44593</v>
      </c>
      <c r="G24" s="33">
        <f>$G$10</f>
        <v>44621</v>
      </c>
      <c r="H24" s="33">
        <f>$H$10</f>
        <v>44652</v>
      </c>
      <c r="I24" s="33">
        <f>$I$10</f>
        <v>44682</v>
      </c>
      <c r="J24" s="33">
        <f>$J$10</f>
        <v>44713</v>
      </c>
      <c r="K24" s="33">
        <f>$K$10</f>
        <v>44743</v>
      </c>
      <c r="L24" s="33">
        <f>$L$10</f>
        <v>44774</v>
      </c>
      <c r="M24" s="33">
        <f>$M$10</f>
        <v>44805</v>
      </c>
      <c r="N24" s="33">
        <f>$N$10</f>
        <v>44835</v>
      </c>
      <c r="O24" s="33">
        <f>$O$10</f>
        <v>44866</v>
      </c>
      <c r="P24" s="33">
        <f>$P$10</f>
        <v>44896</v>
      </c>
      <c r="Q24" s="32" t="s">
        <v>4</v>
      </c>
      <c r="R24" s="33">
        <f aca="true" t="shared" si="4" ref="R24:AO24">R10</f>
        <v>44927</v>
      </c>
      <c r="S24" s="33">
        <f t="shared" si="4"/>
        <v>44958</v>
      </c>
      <c r="T24" s="33">
        <f t="shared" si="4"/>
        <v>44986</v>
      </c>
      <c r="U24" s="33">
        <f t="shared" si="4"/>
        <v>45017</v>
      </c>
      <c r="V24" s="33">
        <f t="shared" si="4"/>
        <v>45047</v>
      </c>
      <c r="W24" s="33">
        <f t="shared" si="4"/>
        <v>45078</v>
      </c>
      <c r="X24" s="33">
        <f t="shared" si="4"/>
        <v>45108</v>
      </c>
      <c r="Y24" s="33">
        <f t="shared" si="4"/>
        <v>45139</v>
      </c>
      <c r="Z24" s="33">
        <f t="shared" si="4"/>
        <v>45170</v>
      </c>
      <c r="AA24" s="33">
        <f t="shared" si="4"/>
        <v>45200</v>
      </c>
      <c r="AB24" s="33">
        <f t="shared" si="4"/>
        <v>45231</v>
      </c>
      <c r="AC24" s="33">
        <f t="shared" si="4"/>
        <v>45261</v>
      </c>
      <c r="AD24" s="33">
        <f t="shared" si="4"/>
        <v>45292</v>
      </c>
      <c r="AE24" s="33">
        <f t="shared" si="4"/>
        <v>45323</v>
      </c>
      <c r="AF24" s="33">
        <f t="shared" si="4"/>
        <v>45352</v>
      </c>
      <c r="AG24" s="33">
        <f t="shared" si="4"/>
        <v>45383</v>
      </c>
      <c r="AH24" s="33">
        <f t="shared" si="4"/>
        <v>45413</v>
      </c>
      <c r="AI24" s="33">
        <f t="shared" si="4"/>
        <v>45444</v>
      </c>
      <c r="AJ24" s="33">
        <f t="shared" si="4"/>
        <v>45474</v>
      </c>
      <c r="AK24" s="33">
        <f t="shared" si="4"/>
        <v>45505</v>
      </c>
      <c r="AL24" s="33">
        <f t="shared" si="4"/>
        <v>45536</v>
      </c>
      <c r="AM24" s="33">
        <f t="shared" si="4"/>
        <v>45566</v>
      </c>
      <c r="AN24" s="33">
        <f t="shared" si="4"/>
        <v>45597</v>
      </c>
      <c r="AO24" s="33">
        <f t="shared" si="4"/>
        <v>45627</v>
      </c>
    </row>
    <row r="25" spans="1:41" ht="12.75">
      <c r="A25" s="43" t="s">
        <v>17</v>
      </c>
      <c r="B25" s="44">
        <v>2000</v>
      </c>
      <c r="C25" s="45">
        <v>141</v>
      </c>
      <c r="D25" s="46">
        <v>2000</v>
      </c>
      <c r="E25" s="45">
        <v>513</v>
      </c>
      <c r="F25" s="35">
        <v>1175</v>
      </c>
      <c r="G25" s="35">
        <f>G138</f>
        <v>1197</v>
      </c>
      <c r="H25" s="35">
        <f>H138</f>
        <v>1026</v>
      </c>
      <c r="I25" s="35">
        <f>I138</f>
        <v>1553</v>
      </c>
      <c r="J25" s="35">
        <v>1658</v>
      </c>
      <c r="K25" s="35">
        <v>1762</v>
      </c>
      <c r="L25" s="35">
        <v>2014</v>
      </c>
      <c r="M25" s="35">
        <v>1854</v>
      </c>
      <c r="N25" s="35">
        <v>1965</v>
      </c>
      <c r="O25" s="35">
        <f>O138-O27</f>
        <v>1949</v>
      </c>
      <c r="P25" s="47">
        <v>1998</v>
      </c>
      <c r="Q25" s="46">
        <v>2000</v>
      </c>
      <c r="R25" s="48">
        <f aca="true" t="shared" si="5" ref="R25:AC25">R138-R27</f>
        <v>2155</v>
      </c>
      <c r="S25" s="35">
        <f t="shared" si="5"/>
        <v>1972</v>
      </c>
      <c r="T25" s="35">
        <f t="shared" si="5"/>
        <v>2458</v>
      </c>
      <c r="U25" s="35">
        <f t="shared" si="5"/>
        <v>1915</v>
      </c>
      <c r="V25" s="35">
        <f t="shared" si="5"/>
        <v>2062</v>
      </c>
      <c r="W25" s="35">
        <f t="shared" si="5"/>
        <v>2082</v>
      </c>
      <c r="X25" s="35">
        <f t="shared" si="5"/>
        <v>1962</v>
      </c>
      <c r="Y25" s="35">
        <f t="shared" si="5"/>
        <v>2258</v>
      </c>
      <c r="Z25" s="35">
        <f t="shared" si="5"/>
        <v>1966</v>
      </c>
      <c r="AA25" s="35">
        <f t="shared" si="5"/>
        <v>2138</v>
      </c>
      <c r="AB25" s="35">
        <f t="shared" si="5"/>
        <v>1963</v>
      </c>
      <c r="AC25" s="35">
        <f t="shared" si="5"/>
        <v>1913</v>
      </c>
      <c r="AD25" s="49">
        <v>2340</v>
      </c>
      <c r="AE25" s="47">
        <v>2280</v>
      </c>
      <c r="AF25" s="50">
        <v>2135</v>
      </c>
      <c r="AG25" s="51">
        <v>2218</v>
      </c>
      <c r="AH25" s="51">
        <v>2214</v>
      </c>
      <c r="AI25" s="35"/>
      <c r="AJ25" s="35"/>
      <c r="AK25" s="35"/>
      <c r="AL25" s="35"/>
      <c r="AM25" s="35"/>
      <c r="AN25" s="35"/>
      <c r="AO25" s="35"/>
    </row>
    <row r="26" spans="1:41" ht="12.75">
      <c r="A26" s="43" t="s">
        <v>18</v>
      </c>
      <c r="B26" s="44">
        <v>2000</v>
      </c>
      <c r="C26" s="45">
        <v>83</v>
      </c>
      <c r="D26" s="46">
        <v>2000</v>
      </c>
      <c r="E26" s="45">
        <v>467</v>
      </c>
      <c r="F26" s="35">
        <v>1048</v>
      </c>
      <c r="G26" s="35">
        <f>G152</f>
        <v>1532</v>
      </c>
      <c r="H26" s="35">
        <f>H152</f>
        <v>1660</v>
      </c>
      <c r="I26" s="35">
        <f>I152</f>
        <v>2750</v>
      </c>
      <c r="J26" s="35">
        <v>2503</v>
      </c>
      <c r="K26" s="35">
        <v>2585</v>
      </c>
      <c r="L26" s="35">
        <v>2692</v>
      </c>
      <c r="M26" s="35">
        <f>M152</f>
        <v>2390</v>
      </c>
      <c r="N26" s="35">
        <v>2776</v>
      </c>
      <c r="O26" s="35">
        <f>O152</f>
        <v>2573</v>
      </c>
      <c r="P26" s="52">
        <v>2914</v>
      </c>
      <c r="Q26" s="46">
        <v>2000</v>
      </c>
      <c r="R26" s="48">
        <f aca="true" t="shared" si="6" ref="R26:AC26">R152</f>
        <v>2836</v>
      </c>
      <c r="S26" s="35">
        <f t="shared" si="6"/>
        <v>2535</v>
      </c>
      <c r="T26" s="35">
        <f t="shared" si="6"/>
        <v>3067</v>
      </c>
      <c r="U26" s="35">
        <f t="shared" si="6"/>
        <v>2652</v>
      </c>
      <c r="V26" s="35">
        <f t="shared" si="6"/>
        <v>3336</v>
      </c>
      <c r="W26" s="35">
        <f t="shared" si="6"/>
        <v>3438</v>
      </c>
      <c r="X26" s="35">
        <f t="shared" si="6"/>
        <v>3176</v>
      </c>
      <c r="Y26" s="35">
        <f t="shared" si="6"/>
        <v>3704</v>
      </c>
      <c r="Z26" s="35">
        <f t="shared" si="6"/>
        <v>3254</v>
      </c>
      <c r="AA26" s="35">
        <f t="shared" si="6"/>
        <v>4181</v>
      </c>
      <c r="AB26" s="35">
        <f t="shared" si="6"/>
        <v>3406</v>
      </c>
      <c r="AC26" s="35">
        <f t="shared" si="6"/>
        <v>3396</v>
      </c>
      <c r="AD26" s="53">
        <v>4105</v>
      </c>
      <c r="AE26" s="52">
        <v>3692</v>
      </c>
      <c r="AF26" s="50">
        <v>3488</v>
      </c>
      <c r="AG26" s="54">
        <v>3889</v>
      </c>
      <c r="AH26" s="54">
        <v>3874</v>
      </c>
      <c r="AI26" s="35"/>
      <c r="AJ26" s="35"/>
      <c r="AK26" s="35"/>
      <c r="AL26" s="35"/>
      <c r="AM26" s="35"/>
      <c r="AN26" s="35"/>
      <c r="AO26" s="35"/>
    </row>
    <row r="27" spans="1:41" ht="12.75">
      <c r="A27" s="34" t="s">
        <v>19</v>
      </c>
      <c r="B27" s="35">
        <v>528</v>
      </c>
      <c r="C27" s="45">
        <v>0</v>
      </c>
      <c r="D27" s="37">
        <v>528</v>
      </c>
      <c r="E27" s="4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29</v>
      </c>
      <c r="K27" s="35">
        <v>141</v>
      </c>
      <c r="L27" s="35">
        <v>201</v>
      </c>
      <c r="M27" s="35">
        <v>229</v>
      </c>
      <c r="N27" s="35">
        <v>583</v>
      </c>
      <c r="O27" s="35">
        <v>478</v>
      </c>
      <c r="P27" s="55">
        <v>586</v>
      </c>
      <c r="Q27" s="37">
        <v>528</v>
      </c>
      <c r="R27" s="48">
        <v>570</v>
      </c>
      <c r="S27" s="35">
        <v>561</v>
      </c>
      <c r="T27" s="35">
        <v>833</v>
      </c>
      <c r="U27" s="35">
        <v>638</v>
      </c>
      <c r="V27" s="35">
        <v>860</v>
      </c>
      <c r="W27" s="35">
        <v>792</v>
      </c>
      <c r="X27" s="35">
        <v>950</v>
      </c>
      <c r="Y27" s="35">
        <v>1144</v>
      </c>
      <c r="Z27" s="35">
        <v>937</v>
      </c>
      <c r="AA27" s="35">
        <v>1551</v>
      </c>
      <c r="AB27" s="35">
        <v>1219</v>
      </c>
      <c r="AC27" s="35">
        <v>1137</v>
      </c>
      <c r="AD27" s="53">
        <v>1360</v>
      </c>
      <c r="AE27" s="52">
        <v>1175</v>
      </c>
      <c r="AF27" s="50">
        <v>1285</v>
      </c>
      <c r="AG27" s="54">
        <v>1446</v>
      </c>
      <c r="AH27" s="54">
        <v>1406</v>
      </c>
      <c r="AI27" s="35"/>
      <c r="AJ27" s="35"/>
      <c r="AK27" s="35"/>
      <c r="AL27" s="35"/>
      <c r="AM27" s="35"/>
      <c r="AN27" s="35"/>
      <c r="AO27" s="35"/>
    </row>
    <row r="28" spans="1:41" ht="12.75">
      <c r="A28" s="56" t="s">
        <v>13</v>
      </c>
      <c r="B28" s="57">
        <f aca="true" t="shared" si="7" ref="B28:AO28">SUM(B25:B27)</f>
        <v>4528</v>
      </c>
      <c r="C28" s="58">
        <f t="shared" si="7"/>
        <v>224</v>
      </c>
      <c r="D28" s="57">
        <f t="shared" si="7"/>
        <v>4528</v>
      </c>
      <c r="E28" s="58">
        <f t="shared" si="7"/>
        <v>980</v>
      </c>
      <c r="F28" s="58">
        <f t="shared" si="7"/>
        <v>2223</v>
      </c>
      <c r="G28" s="58">
        <f t="shared" si="7"/>
        <v>2729</v>
      </c>
      <c r="H28" s="58">
        <f t="shared" si="7"/>
        <v>2686</v>
      </c>
      <c r="I28" s="58">
        <f t="shared" si="7"/>
        <v>4303</v>
      </c>
      <c r="J28" s="58">
        <f t="shared" si="7"/>
        <v>4190</v>
      </c>
      <c r="K28" s="58">
        <f t="shared" si="7"/>
        <v>4488</v>
      </c>
      <c r="L28" s="58">
        <f t="shared" si="7"/>
        <v>4907</v>
      </c>
      <c r="M28" s="58">
        <f t="shared" si="7"/>
        <v>4473</v>
      </c>
      <c r="N28" s="58">
        <f t="shared" si="7"/>
        <v>5324</v>
      </c>
      <c r="O28" s="58">
        <f t="shared" si="7"/>
        <v>5000</v>
      </c>
      <c r="P28" s="58">
        <f t="shared" si="7"/>
        <v>5498</v>
      </c>
      <c r="Q28" s="57">
        <f>SUM(Q25:Q27)</f>
        <v>4528</v>
      </c>
      <c r="R28" s="58">
        <f t="shared" si="7"/>
        <v>5561</v>
      </c>
      <c r="S28" s="58">
        <f t="shared" si="7"/>
        <v>5068</v>
      </c>
      <c r="T28" s="58">
        <f t="shared" si="7"/>
        <v>6358</v>
      </c>
      <c r="U28" s="58">
        <f t="shared" si="7"/>
        <v>5205</v>
      </c>
      <c r="V28" s="58">
        <f t="shared" si="7"/>
        <v>6258</v>
      </c>
      <c r="W28" s="58">
        <f t="shared" si="7"/>
        <v>6312</v>
      </c>
      <c r="X28" s="58">
        <f t="shared" si="7"/>
        <v>6088</v>
      </c>
      <c r="Y28" s="58">
        <f t="shared" si="7"/>
        <v>7106</v>
      </c>
      <c r="Z28" s="58">
        <f t="shared" si="7"/>
        <v>6157</v>
      </c>
      <c r="AA28" s="58">
        <f t="shared" si="7"/>
        <v>7870</v>
      </c>
      <c r="AB28" s="58">
        <f t="shared" si="7"/>
        <v>6588</v>
      </c>
      <c r="AC28" s="58">
        <f t="shared" si="7"/>
        <v>6446</v>
      </c>
      <c r="AD28" s="58">
        <f t="shared" si="7"/>
        <v>7805</v>
      </c>
      <c r="AE28" s="58">
        <f t="shared" si="7"/>
        <v>7147</v>
      </c>
      <c r="AF28" s="58">
        <f t="shared" si="7"/>
        <v>6908</v>
      </c>
      <c r="AG28" s="58">
        <f t="shared" si="7"/>
        <v>7553</v>
      </c>
      <c r="AH28" s="58">
        <f t="shared" si="7"/>
        <v>7494</v>
      </c>
      <c r="AI28" s="58">
        <f t="shared" si="7"/>
        <v>0</v>
      </c>
      <c r="AJ28" s="58">
        <f t="shared" si="7"/>
        <v>0</v>
      </c>
      <c r="AK28" s="58">
        <f t="shared" si="7"/>
        <v>0</v>
      </c>
      <c r="AL28" s="58">
        <f t="shared" si="7"/>
        <v>0</v>
      </c>
      <c r="AM28" s="58">
        <f t="shared" si="7"/>
        <v>0</v>
      </c>
      <c r="AN28" s="58">
        <f t="shared" si="7"/>
        <v>0</v>
      </c>
      <c r="AO28" s="58">
        <f t="shared" si="7"/>
        <v>0</v>
      </c>
    </row>
    <row r="29" spans="1:41" ht="11.25" customHeight="1">
      <c r="A29" s="39"/>
      <c r="B29" s="40"/>
      <c r="C29" s="40"/>
      <c r="D29" s="40"/>
      <c r="E29" s="40"/>
      <c r="F29" s="40"/>
      <c r="G29" s="40"/>
      <c r="H29" s="41"/>
      <c r="I29" s="41"/>
      <c r="J29" s="40"/>
      <c r="K29" s="40"/>
      <c r="L29" s="40"/>
      <c r="M29" s="40"/>
      <c r="N29" s="40"/>
      <c r="O29" s="41"/>
      <c r="P29" s="40"/>
      <c r="Q29" s="40"/>
      <c r="R29" s="41"/>
      <c r="S29" s="41"/>
      <c r="T29" s="41"/>
      <c r="U29" s="40"/>
      <c r="V29" s="41"/>
      <c r="W29" s="41"/>
      <c r="X29" s="40"/>
      <c r="Y29" s="40"/>
      <c r="Z29" s="41"/>
      <c r="AA29" s="41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</row>
    <row r="30" spans="1:41" ht="12.75">
      <c r="A30" s="31" t="s">
        <v>20</v>
      </c>
      <c r="B30" s="59" t="s">
        <v>4</v>
      </c>
      <c r="C30" s="33">
        <f>$C$10</f>
        <v>44531</v>
      </c>
      <c r="D30" s="59" t="s">
        <v>4</v>
      </c>
      <c r="E30" s="33">
        <f>$E$10</f>
        <v>44562</v>
      </c>
      <c r="F30" s="33">
        <f>$F$10</f>
        <v>44593</v>
      </c>
      <c r="G30" s="33">
        <f>$G$10</f>
        <v>44621</v>
      </c>
      <c r="H30" s="33">
        <f>$H$10</f>
        <v>44652</v>
      </c>
      <c r="I30" s="33">
        <f>$I$10</f>
        <v>44682</v>
      </c>
      <c r="J30" s="33">
        <f>$J$10</f>
        <v>44713</v>
      </c>
      <c r="K30" s="33">
        <f>$K$10</f>
        <v>44743</v>
      </c>
      <c r="L30" s="33">
        <f>$L$10</f>
        <v>44774</v>
      </c>
      <c r="M30" s="33">
        <f>$M$10</f>
        <v>44805</v>
      </c>
      <c r="N30" s="33">
        <f>$N$10</f>
        <v>44835</v>
      </c>
      <c r="O30" s="33">
        <f>$O$10</f>
        <v>44866</v>
      </c>
      <c r="P30" s="33">
        <f>$P$10</f>
        <v>44896</v>
      </c>
      <c r="Q30" s="59" t="s">
        <v>4</v>
      </c>
      <c r="R30" s="33">
        <f aca="true" t="shared" si="8" ref="R30:AO30">R10</f>
        <v>44927</v>
      </c>
      <c r="S30" s="33">
        <f t="shared" si="8"/>
        <v>44958</v>
      </c>
      <c r="T30" s="33">
        <f t="shared" si="8"/>
        <v>44986</v>
      </c>
      <c r="U30" s="33">
        <f t="shared" si="8"/>
        <v>45017</v>
      </c>
      <c r="V30" s="33">
        <f t="shared" si="8"/>
        <v>45047</v>
      </c>
      <c r="W30" s="33">
        <f t="shared" si="8"/>
        <v>45078</v>
      </c>
      <c r="X30" s="33">
        <f t="shared" si="8"/>
        <v>45108</v>
      </c>
      <c r="Y30" s="33">
        <f t="shared" si="8"/>
        <v>45139</v>
      </c>
      <c r="Z30" s="33">
        <f t="shared" si="8"/>
        <v>45170</v>
      </c>
      <c r="AA30" s="33">
        <f t="shared" si="8"/>
        <v>45200</v>
      </c>
      <c r="AB30" s="33">
        <f t="shared" si="8"/>
        <v>45231</v>
      </c>
      <c r="AC30" s="33">
        <f t="shared" si="8"/>
        <v>45261</v>
      </c>
      <c r="AD30" s="33">
        <f t="shared" si="8"/>
        <v>45292</v>
      </c>
      <c r="AE30" s="33">
        <f t="shared" si="8"/>
        <v>45323</v>
      </c>
      <c r="AF30" s="33">
        <f t="shared" si="8"/>
        <v>45352</v>
      </c>
      <c r="AG30" s="33">
        <f t="shared" si="8"/>
        <v>45383</v>
      </c>
      <c r="AH30" s="33">
        <f t="shared" si="8"/>
        <v>45413</v>
      </c>
      <c r="AI30" s="33">
        <f t="shared" si="8"/>
        <v>45444</v>
      </c>
      <c r="AJ30" s="33">
        <f t="shared" si="8"/>
        <v>45474</v>
      </c>
      <c r="AK30" s="33">
        <f t="shared" si="8"/>
        <v>45505</v>
      </c>
      <c r="AL30" s="33">
        <f t="shared" si="8"/>
        <v>45536</v>
      </c>
      <c r="AM30" s="33">
        <f t="shared" si="8"/>
        <v>45566</v>
      </c>
      <c r="AN30" s="33">
        <f t="shared" si="8"/>
        <v>45597</v>
      </c>
      <c r="AO30" s="33">
        <f t="shared" si="8"/>
        <v>45627</v>
      </c>
    </row>
    <row r="31" spans="1:41" ht="15">
      <c r="A31" s="34" t="s">
        <v>21</v>
      </c>
      <c r="B31" s="35">
        <v>192</v>
      </c>
      <c r="C31" s="45">
        <v>10</v>
      </c>
      <c r="D31" s="37">
        <v>192</v>
      </c>
      <c r="E31" s="45">
        <v>78</v>
      </c>
      <c r="F31" s="45">
        <v>1486</v>
      </c>
      <c r="G31" s="35">
        <v>1648</v>
      </c>
      <c r="H31" s="35">
        <v>1571</v>
      </c>
      <c r="I31" s="60">
        <v>3426</v>
      </c>
      <c r="J31" s="35">
        <v>2023</v>
      </c>
      <c r="K31" s="35">
        <v>1915</v>
      </c>
      <c r="L31" s="35">
        <v>2187</v>
      </c>
      <c r="M31" s="47">
        <v>2199</v>
      </c>
      <c r="N31" s="47">
        <v>2308</v>
      </c>
      <c r="O31" s="35">
        <v>2300</v>
      </c>
      <c r="P31" s="47">
        <v>1950</v>
      </c>
      <c r="Q31" s="37">
        <v>192</v>
      </c>
      <c r="R31" s="61">
        <v>2598</v>
      </c>
      <c r="S31" s="60">
        <v>1819</v>
      </c>
      <c r="T31" s="35">
        <v>2387</v>
      </c>
      <c r="U31" s="47">
        <v>2157</v>
      </c>
      <c r="V31" s="60">
        <v>2761</v>
      </c>
      <c r="W31" s="35">
        <v>2108</v>
      </c>
      <c r="X31" s="35">
        <v>2569</v>
      </c>
      <c r="Y31" s="47">
        <v>3258</v>
      </c>
      <c r="Z31" s="47">
        <v>3074</v>
      </c>
      <c r="AA31" s="35">
        <v>3642</v>
      </c>
      <c r="AB31" s="35">
        <v>4340</v>
      </c>
      <c r="AC31" s="47">
        <v>2516</v>
      </c>
      <c r="AD31" s="62">
        <v>2639</v>
      </c>
      <c r="AE31" s="47">
        <v>3042</v>
      </c>
      <c r="AF31" s="63">
        <v>3131</v>
      </c>
      <c r="AG31" s="51">
        <v>2266</v>
      </c>
      <c r="AH31" s="51">
        <v>3209</v>
      </c>
      <c r="AI31" s="47"/>
      <c r="AJ31" s="47"/>
      <c r="AK31" s="47"/>
      <c r="AL31" s="47"/>
      <c r="AM31" s="47"/>
      <c r="AN31" s="47"/>
      <c r="AO31" s="47"/>
    </row>
    <row r="32" spans="1:41" ht="12.75">
      <c r="A32" s="34" t="s">
        <v>22</v>
      </c>
      <c r="B32" s="35">
        <v>100</v>
      </c>
      <c r="C32" s="64">
        <v>0</v>
      </c>
      <c r="D32" s="37">
        <v>100</v>
      </c>
      <c r="E32" s="64">
        <v>3</v>
      </c>
      <c r="F32" s="64">
        <v>21</v>
      </c>
      <c r="G32" s="36">
        <v>25</v>
      </c>
      <c r="H32" s="36">
        <v>18</v>
      </c>
      <c r="I32" s="65">
        <v>32</v>
      </c>
      <c r="J32" s="35">
        <v>33</v>
      </c>
      <c r="K32" s="35">
        <v>27</v>
      </c>
      <c r="L32" s="35">
        <v>10</v>
      </c>
      <c r="M32" s="55">
        <v>6</v>
      </c>
      <c r="N32" s="55">
        <v>6</v>
      </c>
      <c r="O32" s="35">
        <v>22</v>
      </c>
      <c r="P32" s="55">
        <v>21</v>
      </c>
      <c r="Q32" s="37">
        <v>100</v>
      </c>
      <c r="R32" s="61">
        <v>17</v>
      </c>
      <c r="S32" s="60">
        <v>26</v>
      </c>
      <c r="T32" s="60">
        <v>13</v>
      </c>
      <c r="U32" s="55">
        <v>16</v>
      </c>
      <c r="V32" s="60">
        <v>51</v>
      </c>
      <c r="W32" s="66">
        <v>51</v>
      </c>
      <c r="X32" s="35">
        <v>78</v>
      </c>
      <c r="Y32" s="55">
        <v>103</v>
      </c>
      <c r="Z32" s="55">
        <v>100</v>
      </c>
      <c r="AA32" s="60">
        <v>102</v>
      </c>
      <c r="AB32" s="67">
        <v>98</v>
      </c>
      <c r="AC32" s="55">
        <v>98</v>
      </c>
      <c r="AD32" s="55">
        <v>99</v>
      </c>
      <c r="AE32" s="55">
        <v>91</v>
      </c>
      <c r="AF32" s="68">
        <v>90</v>
      </c>
      <c r="AG32" s="69">
        <v>91</v>
      </c>
      <c r="AH32" s="69">
        <v>94</v>
      </c>
      <c r="AI32" s="55"/>
      <c r="AJ32" s="55"/>
      <c r="AK32" s="55"/>
      <c r="AL32" s="55"/>
      <c r="AM32" s="55"/>
      <c r="AN32" s="55"/>
      <c r="AO32" s="55"/>
    </row>
    <row r="33" spans="1:41" s="10" customFormat="1" ht="12.75">
      <c r="A33" s="34" t="s">
        <v>23</v>
      </c>
      <c r="B33" s="35">
        <v>60</v>
      </c>
      <c r="C33" s="64">
        <v>0</v>
      </c>
      <c r="D33" s="37">
        <v>60</v>
      </c>
      <c r="E33" s="64">
        <v>0</v>
      </c>
      <c r="F33" s="64">
        <v>0</v>
      </c>
      <c r="G33" s="36">
        <v>0</v>
      </c>
      <c r="H33" s="36">
        <v>0</v>
      </c>
      <c r="I33" s="65">
        <v>0</v>
      </c>
      <c r="J33" s="35">
        <v>0</v>
      </c>
      <c r="K33" s="35">
        <v>0</v>
      </c>
      <c r="L33" s="35">
        <v>0</v>
      </c>
      <c r="M33" s="55">
        <v>0</v>
      </c>
      <c r="N33" s="55">
        <v>0</v>
      </c>
      <c r="O33" s="35">
        <v>0</v>
      </c>
      <c r="P33" s="55">
        <v>0</v>
      </c>
      <c r="Q33" s="37">
        <v>60</v>
      </c>
      <c r="R33" s="61">
        <v>0</v>
      </c>
      <c r="S33" s="60">
        <v>0</v>
      </c>
      <c r="T33" s="60">
        <v>0</v>
      </c>
      <c r="U33" s="55">
        <v>0</v>
      </c>
      <c r="V33" s="60">
        <v>0</v>
      </c>
      <c r="W33" s="66">
        <v>0</v>
      </c>
      <c r="X33" s="35">
        <v>0</v>
      </c>
      <c r="Y33" s="55">
        <v>0</v>
      </c>
      <c r="Z33" s="55">
        <v>0</v>
      </c>
      <c r="AA33" s="60">
        <v>0</v>
      </c>
      <c r="AB33" s="55">
        <v>0</v>
      </c>
      <c r="AC33" s="55">
        <v>0</v>
      </c>
      <c r="AD33" s="55">
        <v>0</v>
      </c>
      <c r="AE33" s="55">
        <v>0</v>
      </c>
      <c r="AF33" s="68">
        <v>0</v>
      </c>
      <c r="AG33" s="69">
        <v>0</v>
      </c>
      <c r="AH33" s="69">
        <v>0</v>
      </c>
      <c r="AI33" s="55"/>
      <c r="AJ33" s="55"/>
      <c r="AK33" s="55"/>
      <c r="AL33" s="55"/>
      <c r="AM33" s="55"/>
      <c r="AN33" s="55"/>
      <c r="AO33" s="55"/>
    </row>
    <row r="34" spans="1:41" ht="12.75">
      <c r="A34" s="34" t="s">
        <v>24</v>
      </c>
      <c r="B34" s="35">
        <v>60</v>
      </c>
      <c r="C34" s="45">
        <v>0</v>
      </c>
      <c r="D34" s="37">
        <v>60</v>
      </c>
      <c r="E34" s="45">
        <v>20</v>
      </c>
      <c r="F34" s="45">
        <v>22</v>
      </c>
      <c r="G34" s="35">
        <v>42</v>
      </c>
      <c r="H34" s="35">
        <v>31</v>
      </c>
      <c r="I34" s="65">
        <v>33</v>
      </c>
      <c r="J34" s="35">
        <v>29</v>
      </c>
      <c r="K34" s="35">
        <v>24</v>
      </c>
      <c r="L34" s="35">
        <v>35</v>
      </c>
      <c r="M34" s="55">
        <v>18</v>
      </c>
      <c r="N34" s="55">
        <v>41</v>
      </c>
      <c r="O34" s="35">
        <v>37</v>
      </c>
      <c r="P34" s="55">
        <v>60</v>
      </c>
      <c r="Q34" s="37">
        <v>60</v>
      </c>
      <c r="R34" s="61">
        <v>60</v>
      </c>
      <c r="S34" s="60">
        <v>70</v>
      </c>
      <c r="T34" s="60">
        <v>65</v>
      </c>
      <c r="U34" s="55">
        <v>81</v>
      </c>
      <c r="V34" s="60">
        <v>79</v>
      </c>
      <c r="W34" s="66">
        <v>70</v>
      </c>
      <c r="X34" s="35">
        <v>68</v>
      </c>
      <c r="Y34" s="55">
        <v>63</v>
      </c>
      <c r="Z34" s="55">
        <v>75</v>
      </c>
      <c r="AA34" s="60">
        <v>63</v>
      </c>
      <c r="AB34" s="55">
        <v>61</v>
      </c>
      <c r="AC34" s="55">
        <v>67</v>
      </c>
      <c r="AD34" s="55">
        <v>63</v>
      </c>
      <c r="AE34" s="55">
        <v>57</v>
      </c>
      <c r="AF34" s="68">
        <v>65</v>
      </c>
      <c r="AG34" s="69">
        <v>84</v>
      </c>
      <c r="AH34" s="69">
        <v>55</v>
      </c>
      <c r="AI34" s="55"/>
      <c r="AJ34" s="55"/>
      <c r="AK34" s="55"/>
      <c r="AL34" s="55"/>
      <c r="AM34" s="55"/>
      <c r="AN34" s="55"/>
      <c r="AO34" s="55"/>
    </row>
    <row r="35" spans="1:41" ht="12.75">
      <c r="A35" s="34" t="s">
        <v>25</v>
      </c>
      <c r="B35" s="35">
        <v>200</v>
      </c>
      <c r="C35" s="64">
        <v>6</v>
      </c>
      <c r="D35" s="37">
        <v>200</v>
      </c>
      <c r="E35" s="64">
        <v>81</v>
      </c>
      <c r="F35" s="64">
        <v>88</v>
      </c>
      <c r="G35" s="36">
        <v>93</v>
      </c>
      <c r="H35" s="36">
        <v>46</v>
      </c>
      <c r="I35" s="65">
        <v>78</v>
      </c>
      <c r="J35" s="35">
        <v>69</v>
      </c>
      <c r="K35" s="35">
        <v>38</v>
      </c>
      <c r="L35" s="35">
        <v>113</v>
      </c>
      <c r="M35" s="55">
        <v>90</v>
      </c>
      <c r="N35" s="55">
        <v>132</v>
      </c>
      <c r="O35" s="35">
        <v>137</v>
      </c>
      <c r="P35" s="55">
        <v>177</v>
      </c>
      <c r="Q35" s="37">
        <v>200</v>
      </c>
      <c r="R35" s="61">
        <v>159</v>
      </c>
      <c r="S35" s="60">
        <v>154</v>
      </c>
      <c r="T35" s="60">
        <v>75</v>
      </c>
      <c r="U35" s="55">
        <v>93</v>
      </c>
      <c r="V35" s="60">
        <v>156</v>
      </c>
      <c r="W35" s="66">
        <v>204</v>
      </c>
      <c r="X35" s="35">
        <v>200</v>
      </c>
      <c r="Y35" s="55">
        <v>193</v>
      </c>
      <c r="Z35" s="55">
        <v>206</v>
      </c>
      <c r="AA35" s="60">
        <v>208</v>
      </c>
      <c r="AB35" s="55">
        <v>200</v>
      </c>
      <c r="AC35" s="55">
        <v>181</v>
      </c>
      <c r="AD35" s="55">
        <v>204</v>
      </c>
      <c r="AE35" s="55">
        <v>198</v>
      </c>
      <c r="AF35" s="68">
        <v>180</v>
      </c>
      <c r="AG35" s="69">
        <v>182</v>
      </c>
      <c r="AH35" s="69">
        <v>181</v>
      </c>
      <c r="AI35" s="55"/>
      <c r="AJ35" s="55"/>
      <c r="AK35" s="55"/>
      <c r="AL35" s="55"/>
      <c r="AM35" s="55"/>
      <c r="AN35" s="55"/>
      <c r="AO35" s="55"/>
    </row>
    <row r="36" spans="1:41" ht="12.75">
      <c r="A36" s="34" t="s">
        <v>26</v>
      </c>
      <c r="B36" s="35">
        <v>600</v>
      </c>
      <c r="C36" s="64">
        <v>8</v>
      </c>
      <c r="D36" s="37">
        <v>600</v>
      </c>
      <c r="E36" s="64">
        <v>42</v>
      </c>
      <c r="F36" s="64">
        <v>153</v>
      </c>
      <c r="G36" s="36">
        <v>171</v>
      </c>
      <c r="H36" s="36">
        <v>112</v>
      </c>
      <c r="I36" s="65">
        <v>339</v>
      </c>
      <c r="J36" s="35">
        <v>142</v>
      </c>
      <c r="K36" s="35">
        <v>147</v>
      </c>
      <c r="L36" s="35">
        <v>157</v>
      </c>
      <c r="M36" s="55">
        <v>161</v>
      </c>
      <c r="N36" s="55">
        <v>337</v>
      </c>
      <c r="O36" s="35">
        <v>122</v>
      </c>
      <c r="P36" s="55">
        <v>91</v>
      </c>
      <c r="Q36" s="37">
        <v>600</v>
      </c>
      <c r="R36" s="61">
        <v>124</v>
      </c>
      <c r="S36" s="60">
        <v>67</v>
      </c>
      <c r="T36" s="60">
        <v>96</v>
      </c>
      <c r="U36" s="55">
        <v>113</v>
      </c>
      <c r="V36" s="60">
        <v>198</v>
      </c>
      <c r="W36" s="66">
        <v>191</v>
      </c>
      <c r="X36" s="35">
        <v>144</v>
      </c>
      <c r="Y36" s="55">
        <v>207</v>
      </c>
      <c r="Z36" s="55">
        <v>229</v>
      </c>
      <c r="AA36" s="60">
        <v>190</v>
      </c>
      <c r="AB36" s="55">
        <v>164</v>
      </c>
      <c r="AC36" s="55">
        <v>128</v>
      </c>
      <c r="AD36" s="55">
        <v>156</v>
      </c>
      <c r="AE36" s="55">
        <v>177</v>
      </c>
      <c r="AF36" s="68">
        <v>204</v>
      </c>
      <c r="AG36" s="69">
        <v>205</v>
      </c>
      <c r="AH36" s="69">
        <v>220</v>
      </c>
      <c r="AI36" s="55"/>
      <c r="AJ36" s="55"/>
      <c r="AK36" s="55"/>
      <c r="AL36" s="55"/>
      <c r="AM36" s="55"/>
      <c r="AN36" s="55"/>
      <c r="AO36" s="55"/>
    </row>
    <row r="37" spans="1:41" ht="12.75">
      <c r="A37" s="34" t="s">
        <v>27</v>
      </c>
      <c r="B37" s="35">
        <v>40</v>
      </c>
      <c r="C37" s="45">
        <v>0</v>
      </c>
      <c r="D37" s="37">
        <v>40</v>
      </c>
      <c r="E37" s="45">
        <v>0</v>
      </c>
      <c r="F37" s="45">
        <v>0</v>
      </c>
      <c r="G37" s="35">
        <v>2</v>
      </c>
      <c r="H37" s="35">
        <v>4</v>
      </c>
      <c r="I37" s="65">
        <v>0</v>
      </c>
      <c r="J37" s="35">
        <v>3</v>
      </c>
      <c r="K37" s="35">
        <v>0</v>
      </c>
      <c r="L37" s="35">
        <v>0</v>
      </c>
      <c r="M37" s="55">
        <v>0</v>
      </c>
      <c r="N37" s="55">
        <v>2</v>
      </c>
      <c r="O37" s="35">
        <v>4</v>
      </c>
      <c r="P37" s="55">
        <v>4</v>
      </c>
      <c r="Q37" s="37">
        <v>40</v>
      </c>
      <c r="R37" s="61">
        <v>4</v>
      </c>
      <c r="S37" s="60">
        <v>11</v>
      </c>
      <c r="T37" s="60">
        <v>4</v>
      </c>
      <c r="U37" s="55">
        <v>4</v>
      </c>
      <c r="V37" s="60">
        <v>1</v>
      </c>
      <c r="W37" s="66">
        <v>4</v>
      </c>
      <c r="X37" s="35">
        <v>4</v>
      </c>
      <c r="Y37" s="55">
        <v>8</v>
      </c>
      <c r="Z37" s="55">
        <v>15</v>
      </c>
      <c r="AA37" s="60">
        <v>12</v>
      </c>
      <c r="AB37" s="55">
        <v>24</v>
      </c>
      <c r="AC37" s="55">
        <v>22</v>
      </c>
      <c r="AD37" s="55">
        <v>36</v>
      </c>
      <c r="AE37" s="55">
        <v>39</v>
      </c>
      <c r="AF37" s="68">
        <v>36</v>
      </c>
      <c r="AG37" s="69">
        <v>36</v>
      </c>
      <c r="AH37" s="69">
        <v>36</v>
      </c>
      <c r="AI37" s="55"/>
      <c r="AJ37" s="55"/>
      <c r="AK37" s="55"/>
      <c r="AL37" s="55"/>
      <c r="AM37" s="55"/>
      <c r="AN37" s="55"/>
      <c r="AO37" s="55"/>
    </row>
    <row r="38" spans="1:41" ht="12.75">
      <c r="A38" s="34" t="s">
        <v>28</v>
      </c>
      <c r="B38" s="35">
        <v>100</v>
      </c>
      <c r="C38" s="64">
        <v>1</v>
      </c>
      <c r="D38" s="37">
        <v>100</v>
      </c>
      <c r="E38" s="64">
        <v>36</v>
      </c>
      <c r="F38" s="64">
        <v>54</v>
      </c>
      <c r="G38" s="36">
        <v>71</v>
      </c>
      <c r="H38" s="36">
        <v>70</v>
      </c>
      <c r="I38" s="65">
        <v>69</v>
      </c>
      <c r="J38" s="35">
        <v>61</v>
      </c>
      <c r="K38" s="35">
        <v>33</v>
      </c>
      <c r="L38" s="35">
        <v>69</v>
      </c>
      <c r="M38" s="55">
        <v>72</v>
      </c>
      <c r="N38" s="55">
        <v>74</v>
      </c>
      <c r="O38" s="35">
        <v>101</v>
      </c>
      <c r="P38" s="55">
        <v>111</v>
      </c>
      <c r="Q38" s="37">
        <v>100</v>
      </c>
      <c r="R38" s="61">
        <v>90</v>
      </c>
      <c r="S38" s="60">
        <v>91</v>
      </c>
      <c r="T38" s="60">
        <v>107</v>
      </c>
      <c r="U38" s="55">
        <v>101</v>
      </c>
      <c r="V38" s="60">
        <v>111</v>
      </c>
      <c r="W38" s="66">
        <v>124</v>
      </c>
      <c r="X38" s="35">
        <v>123</v>
      </c>
      <c r="Y38" s="55">
        <v>127</v>
      </c>
      <c r="Z38" s="55">
        <v>110</v>
      </c>
      <c r="AA38" s="60">
        <v>106</v>
      </c>
      <c r="AB38" s="55">
        <v>105</v>
      </c>
      <c r="AC38" s="55">
        <v>94</v>
      </c>
      <c r="AD38" s="55">
        <v>100</v>
      </c>
      <c r="AE38" s="55">
        <v>98</v>
      </c>
      <c r="AF38" s="68">
        <v>105</v>
      </c>
      <c r="AG38" s="69">
        <v>95</v>
      </c>
      <c r="AH38" s="69">
        <v>92</v>
      </c>
      <c r="AI38" s="55"/>
      <c r="AJ38" s="55"/>
      <c r="AK38" s="55"/>
      <c r="AL38" s="55"/>
      <c r="AM38" s="55"/>
      <c r="AN38" s="55"/>
      <c r="AO38" s="55"/>
    </row>
    <row r="39" spans="1:41" ht="12.75">
      <c r="A39" s="34" t="s">
        <v>29</v>
      </c>
      <c r="B39" s="35">
        <v>100</v>
      </c>
      <c r="C39" s="64">
        <v>0</v>
      </c>
      <c r="D39" s="37">
        <v>100</v>
      </c>
      <c r="E39" s="64">
        <v>0</v>
      </c>
      <c r="F39" s="64">
        <v>0</v>
      </c>
      <c r="G39" s="36">
        <v>0</v>
      </c>
      <c r="H39" s="36">
        <v>0</v>
      </c>
      <c r="I39" s="65">
        <v>0</v>
      </c>
      <c r="J39" s="35">
        <v>0</v>
      </c>
      <c r="K39" s="35">
        <v>0</v>
      </c>
      <c r="L39" s="35">
        <v>0</v>
      </c>
      <c r="M39" s="55">
        <v>0</v>
      </c>
      <c r="N39" s="55">
        <v>0</v>
      </c>
      <c r="O39" s="35">
        <v>0</v>
      </c>
      <c r="P39" s="55">
        <v>0</v>
      </c>
      <c r="Q39" s="37">
        <v>100</v>
      </c>
      <c r="R39" s="61">
        <v>0</v>
      </c>
      <c r="S39" s="60">
        <v>0</v>
      </c>
      <c r="T39" s="60">
        <v>0</v>
      </c>
      <c r="U39" s="55">
        <v>0</v>
      </c>
      <c r="V39" s="60">
        <v>0</v>
      </c>
      <c r="W39" s="66">
        <v>0</v>
      </c>
      <c r="X39" s="35">
        <v>0</v>
      </c>
      <c r="Y39" s="55">
        <v>0</v>
      </c>
      <c r="Z39" s="55">
        <v>0</v>
      </c>
      <c r="AA39" s="60">
        <v>0</v>
      </c>
      <c r="AB39" s="55">
        <v>3</v>
      </c>
      <c r="AC39" s="55">
        <v>2</v>
      </c>
      <c r="AD39" s="55">
        <v>8</v>
      </c>
      <c r="AE39" s="55">
        <v>2</v>
      </c>
      <c r="AF39" s="68">
        <v>6</v>
      </c>
      <c r="AG39" s="69">
        <v>1</v>
      </c>
      <c r="AH39" s="69">
        <v>2</v>
      </c>
      <c r="AI39" s="55"/>
      <c r="AJ39" s="55"/>
      <c r="AK39" s="55"/>
      <c r="AL39" s="55"/>
      <c r="AM39" s="55"/>
      <c r="AN39" s="55"/>
      <c r="AO39" s="55"/>
    </row>
    <row r="40" spans="1:41" ht="12.75">
      <c r="A40" s="34" t="s">
        <v>30</v>
      </c>
      <c r="B40" s="35">
        <v>100</v>
      </c>
      <c r="C40" s="45">
        <v>0</v>
      </c>
      <c r="D40" s="37">
        <v>100</v>
      </c>
      <c r="E40" s="45">
        <v>0</v>
      </c>
      <c r="F40" s="45">
        <v>0</v>
      </c>
      <c r="G40" s="35">
        <v>0</v>
      </c>
      <c r="H40" s="35">
        <v>0</v>
      </c>
      <c r="I40" s="65">
        <v>0</v>
      </c>
      <c r="J40" s="35">
        <v>0</v>
      </c>
      <c r="K40" s="35">
        <v>0</v>
      </c>
      <c r="L40" s="35">
        <v>0</v>
      </c>
      <c r="M40" s="55">
        <v>0</v>
      </c>
      <c r="N40" s="55">
        <v>0</v>
      </c>
      <c r="O40" s="35">
        <v>0</v>
      </c>
      <c r="P40" s="55">
        <v>0</v>
      </c>
      <c r="Q40" s="37">
        <v>100</v>
      </c>
      <c r="R40" s="61">
        <v>0</v>
      </c>
      <c r="S40" s="60">
        <v>0</v>
      </c>
      <c r="T40" s="60">
        <v>0</v>
      </c>
      <c r="U40" s="55">
        <v>0</v>
      </c>
      <c r="V40" s="60">
        <v>0</v>
      </c>
      <c r="W40" s="66">
        <v>0</v>
      </c>
      <c r="X40" s="35">
        <v>0</v>
      </c>
      <c r="Y40" s="55">
        <v>0</v>
      </c>
      <c r="Z40" s="55">
        <v>0</v>
      </c>
      <c r="AA40" s="60">
        <v>0</v>
      </c>
      <c r="AB40" s="55">
        <v>0</v>
      </c>
      <c r="AC40" s="55">
        <v>0</v>
      </c>
      <c r="AD40" s="55">
        <v>0</v>
      </c>
      <c r="AE40" s="55">
        <v>0</v>
      </c>
      <c r="AF40" s="68">
        <v>0</v>
      </c>
      <c r="AG40" s="69">
        <v>0</v>
      </c>
      <c r="AH40" s="69">
        <v>0</v>
      </c>
      <c r="AI40" s="55"/>
      <c r="AJ40" s="55"/>
      <c r="AK40" s="55"/>
      <c r="AL40" s="55"/>
      <c r="AM40" s="55"/>
      <c r="AN40" s="55"/>
      <c r="AO40" s="55"/>
    </row>
    <row r="41" spans="1:41" ht="12.75">
      <c r="A41" s="34" t="s">
        <v>31</v>
      </c>
      <c r="B41" s="35">
        <v>20</v>
      </c>
      <c r="C41" s="64">
        <v>0</v>
      </c>
      <c r="D41" s="37">
        <v>20</v>
      </c>
      <c r="E41" s="64">
        <v>3</v>
      </c>
      <c r="F41" s="64">
        <v>7</v>
      </c>
      <c r="G41" s="36">
        <v>17</v>
      </c>
      <c r="H41" s="36">
        <v>5</v>
      </c>
      <c r="I41" s="65">
        <v>6</v>
      </c>
      <c r="J41" s="35">
        <v>19</v>
      </c>
      <c r="K41" s="35">
        <v>22</v>
      </c>
      <c r="L41" s="35">
        <v>31</v>
      </c>
      <c r="M41" s="55">
        <v>32</v>
      </c>
      <c r="N41" s="55">
        <v>25</v>
      </c>
      <c r="O41" s="35">
        <v>31</v>
      </c>
      <c r="P41" s="55">
        <v>27</v>
      </c>
      <c r="Q41" s="37">
        <v>20</v>
      </c>
      <c r="R41" s="61">
        <v>24</v>
      </c>
      <c r="S41" s="60">
        <v>22</v>
      </c>
      <c r="T41" s="60">
        <v>20</v>
      </c>
      <c r="U41" s="55">
        <v>21</v>
      </c>
      <c r="V41" s="60">
        <v>21</v>
      </c>
      <c r="W41" s="66">
        <v>23</v>
      </c>
      <c r="X41" s="35">
        <v>31</v>
      </c>
      <c r="Y41" s="55">
        <v>22</v>
      </c>
      <c r="Z41" s="55">
        <v>22</v>
      </c>
      <c r="AA41" s="60">
        <v>25</v>
      </c>
      <c r="AB41" s="55">
        <v>24</v>
      </c>
      <c r="AC41" s="55">
        <v>20</v>
      </c>
      <c r="AD41" s="55">
        <v>21</v>
      </c>
      <c r="AE41" s="55">
        <v>23</v>
      </c>
      <c r="AF41" s="68">
        <v>20</v>
      </c>
      <c r="AG41" s="69">
        <v>26</v>
      </c>
      <c r="AH41" s="69">
        <v>25</v>
      </c>
      <c r="AI41" s="55"/>
      <c r="AJ41" s="55"/>
      <c r="AK41" s="55"/>
      <c r="AL41" s="55"/>
      <c r="AM41" s="55"/>
      <c r="AN41" s="55"/>
      <c r="AO41" s="55"/>
    </row>
    <row r="42" spans="1:41" s="10" customFormat="1" ht="12.75">
      <c r="A42" s="34" t="s">
        <v>32</v>
      </c>
      <c r="B42" s="35">
        <v>20</v>
      </c>
      <c r="C42" s="64">
        <v>0</v>
      </c>
      <c r="D42" s="37">
        <v>20</v>
      </c>
      <c r="E42" s="64">
        <v>3</v>
      </c>
      <c r="F42" s="64">
        <v>6</v>
      </c>
      <c r="G42" s="36">
        <v>10</v>
      </c>
      <c r="H42" s="36">
        <v>12</v>
      </c>
      <c r="I42" s="65">
        <v>13</v>
      </c>
      <c r="J42" s="35">
        <v>18</v>
      </c>
      <c r="K42" s="35">
        <v>5</v>
      </c>
      <c r="L42" s="35">
        <v>24</v>
      </c>
      <c r="M42" s="55">
        <v>21</v>
      </c>
      <c r="N42" s="55">
        <v>31</v>
      </c>
      <c r="O42" s="35">
        <v>32</v>
      </c>
      <c r="P42" s="55">
        <v>33</v>
      </c>
      <c r="Q42" s="37">
        <v>20</v>
      </c>
      <c r="R42" s="61">
        <v>25</v>
      </c>
      <c r="S42" s="60">
        <v>15</v>
      </c>
      <c r="T42" s="60">
        <v>15</v>
      </c>
      <c r="U42" s="55">
        <v>11</v>
      </c>
      <c r="V42" s="60">
        <v>19</v>
      </c>
      <c r="W42" s="66">
        <v>19</v>
      </c>
      <c r="X42" s="35">
        <v>20</v>
      </c>
      <c r="Y42" s="55">
        <v>19</v>
      </c>
      <c r="Z42" s="55">
        <v>21</v>
      </c>
      <c r="AA42" s="60">
        <v>21</v>
      </c>
      <c r="AB42" s="55">
        <v>20</v>
      </c>
      <c r="AC42" s="55">
        <v>20</v>
      </c>
      <c r="AD42" s="55">
        <v>20</v>
      </c>
      <c r="AE42" s="55">
        <v>22</v>
      </c>
      <c r="AF42" s="68">
        <v>20</v>
      </c>
      <c r="AG42" s="69">
        <v>27</v>
      </c>
      <c r="AH42" s="69">
        <v>25</v>
      </c>
      <c r="AI42" s="55"/>
      <c r="AJ42" s="55"/>
      <c r="AK42" s="55"/>
      <c r="AL42" s="55"/>
      <c r="AM42" s="55"/>
      <c r="AN42" s="55"/>
      <c r="AO42" s="55"/>
    </row>
    <row r="43" spans="1:41" ht="12.75">
      <c r="A43" s="34" t="s">
        <v>33</v>
      </c>
      <c r="B43" s="35">
        <v>660</v>
      </c>
      <c r="C43" s="45">
        <v>0</v>
      </c>
      <c r="D43" s="37">
        <v>660</v>
      </c>
      <c r="E43" s="45">
        <v>0</v>
      </c>
      <c r="F43" s="45">
        <v>0</v>
      </c>
      <c r="G43" s="35">
        <v>0</v>
      </c>
      <c r="H43" s="35">
        <v>0</v>
      </c>
      <c r="I43" s="65">
        <v>0</v>
      </c>
      <c r="J43" s="35">
        <v>0</v>
      </c>
      <c r="K43" s="35">
        <v>0</v>
      </c>
      <c r="L43" s="35">
        <v>0</v>
      </c>
      <c r="M43" s="55">
        <v>0</v>
      </c>
      <c r="N43" s="55">
        <v>84</v>
      </c>
      <c r="O43" s="35">
        <v>192</v>
      </c>
      <c r="P43" s="55">
        <v>0</v>
      </c>
      <c r="Q43" s="37">
        <v>660</v>
      </c>
      <c r="R43" s="61">
        <v>0</v>
      </c>
      <c r="S43" s="60">
        <v>0</v>
      </c>
      <c r="T43" s="60">
        <v>0</v>
      </c>
      <c r="U43" s="55">
        <v>0</v>
      </c>
      <c r="V43" s="60">
        <v>23</v>
      </c>
      <c r="W43" s="66">
        <v>27</v>
      </c>
      <c r="X43" s="35">
        <v>7</v>
      </c>
      <c r="Y43" s="55">
        <v>15</v>
      </c>
      <c r="Z43" s="55">
        <v>207</v>
      </c>
      <c r="AA43" s="60">
        <v>570</v>
      </c>
      <c r="AB43" s="55">
        <v>232</v>
      </c>
      <c r="AC43" s="55">
        <v>105</v>
      </c>
      <c r="AD43" s="55">
        <v>0</v>
      </c>
      <c r="AE43" s="55">
        <v>0</v>
      </c>
      <c r="AF43" s="68">
        <v>39</v>
      </c>
      <c r="AG43" s="69">
        <v>78</v>
      </c>
      <c r="AH43" s="69">
        <v>54</v>
      </c>
      <c r="AI43" s="55"/>
      <c r="AJ43" s="55"/>
      <c r="AK43" s="55"/>
      <c r="AL43" s="55"/>
      <c r="AM43" s="55"/>
      <c r="AN43" s="55"/>
      <c r="AO43" s="55"/>
    </row>
    <row r="44" spans="1:41" ht="12.75">
      <c r="A44" s="34" t="s">
        <v>34</v>
      </c>
      <c r="B44" s="35">
        <v>2400</v>
      </c>
      <c r="C44" s="64">
        <v>92</v>
      </c>
      <c r="D44" s="37">
        <v>2400</v>
      </c>
      <c r="E44" s="64">
        <v>123</v>
      </c>
      <c r="F44" s="64">
        <v>255</v>
      </c>
      <c r="G44" s="36">
        <v>345</v>
      </c>
      <c r="H44" s="36">
        <v>343</v>
      </c>
      <c r="I44" s="65">
        <v>752</v>
      </c>
      <c r="J44" s="35">
        <v>542</v>
      </c>
      <c r="K44" s="35">
        <v>465</v>
      </c>
      <c r="L44" s="35">
        <v>646</v>
      </c>
      <c r="M44" s="55">
        <v>635</v>
      </c>
      <c r="N44" s="55">
        <v>642</v>
      </c>
      <c r="O44" s="35">
        <v>623</v>
      </c>
      <c r="P44" s="55">
        <v>706</v>
      </c>
      <c r="Q44" s="37">
        <v>2400</v>
      </c>
      <c r="R44" s="61">
        <v>681</v>
      </c>
      <c r="S44" s="60">
        <v>737</v>
      </c>
      <c r="T44" s="60">
        <v>990</v>
      </c>
      <c r="U44" s="55">
        <v>905</v>
      </c>
      <c r="V44" s="60">
        <v>1027</v>
      </c>
      <c r="W44" s="66">
        <v>1035</v>
      </c>
      <c r="X44" s="35">
        <v>984</v>
      </c>
      <c r="Y44" s="52">
        <v>1160</v>
      </c>
      <c r="Z44" s="55">
        <v>933</v>
      </c>
      <c r="AA44" s="60">
        <v>937</v>
      </c>
      <c r="AB44" s="55">
        <v>878</v>
      </c>
      <c r="AC44" s="55">
        <v>837</v>
      </c>
      <c r="AD44" s="55">
        <v>1181</v>
      </c>
      <c r="AE44" s="55">
        <v>1026</v>
      </c>
      <c r="AF44" s="68">
        <v>1224</v>
      </c>
      <c r="AG44" s="69">
        <v>1411</v>
      </c>
      <c r="AH44" s="69">
        <v>1241</v>
      </c>
      <c r="AI44" s="55"/>
      <c r="AJ44" s="55"/>
      <c r="AK44" s="55"/>
      <c r="AL44" s="55"/>
      <c r="AM44" s="55"/>
      <c r="AN44" s="55"/>
      <c r="AO44" s="55"/>
    </row>
    <row r="45" spans="1:41" s="70" customFormat="1" ht="12.75">
      <c r="A45" s="34" t="s">
        <v>35</v>
      </c>
      <c r="B45" s="35">
        <v>600</v>
      </c>
      <c r="C45" s="64">
        <v>0</v>
      </c>
      <c r="D45" s="37">
        <v>600</v>
      </c>
      <c r="E45" s="64">
        <v>0</v>
      </c>
      <c r="F45" s="64">
        <v>5</v>
      </c>
      <c r="G45" s="36">
        <v>2</v>
      </c>
      <c r="H45" s="36">
        <v>1</v>
      </c>
      <c r="I45" s="65">
        <v>6</v>
      </c>
      <c r="J45" s="35">
        <v>45</v>
      </c>
      <c r="K45" s="35">
        <v>4</v>
      </c>
      <c r="L45" s="35">
        <v>42</v>
      </c>
      <c r="M45" s="55">
        <v>6</v>
      </c>
      <c r="N45" s="55">
        <v>19</v>
      </c>
      <c r="O45" s="35">
        <v>14</v>
      </c>
      <c r="P45" s="55">
        <v>10</v>
      </c>
      <c r="Q45" s="37">
        <v>600</v>
      </c>
      <c r="R45" s="61">
        <v>13</v>
      </c>
      <c r="S45" s="60">
        <v>75</v>
      </c>
      <c r="T45" s="60">
        <v>284</v>
      </c>
      <c r="U45" s="55">
        <v>312</v>
      </c>
      <c r="V45" s="60">
        <v>580</v>
      </c>
      <c r="W45" s="66">
        <v>562</v>
      </c>
      <c r="X45" s="35">
        <v>652</v>
      </c>
      <c r="Y45" s="55">
        <v>685</v>
      </c>
      <c r="Z45" s="55">
        <v>565</v>
      </c>
      <c r="AA45" s="60">
        <v>649</v>
      </c>
      <c r="AB45" s="55">
        <v>611</v>
      </c>
      <c r="AC45" s="55">
        <v>542</v>
      </c>
      <c r="AD45" s="55">
        <v>552</v>
      </c>
      <c r="AE45" s="55">
        <v>556</v>
      </c>
      <c r="AF45" s="68">
        <v>543</v>
      </c>
      <c r="AG45" s="69">
        <v>568</v>
      </c>
      <c r="AH45" s="69">
        <v>571</v>
      </c>
      <c r="AI45" s="55"/>
      <c r="AJ45" s="55"/>
      <c r="AK45" s="55"/>
      <c r="AL45" s="55"/>
      <c r="AM45" s="55"/>
      <c r="AN45" s="55"/>
      <c r="AO45" s="55"/>
    </row>
    <row r="46" spans="1:41" s="70" customFormat="1" ht="12.75">
      <c r="A46" s="34" t="s">
        <v>36</v>
      </c>
      <c r="B46" s="35">
        <v>700</v>
      </c>
      <c r="C46" s="45">
        <v>46</v>
      </c>
      <c r="D46" s="37">
        <v>700</v>
      </c>
      <c r="E46" s="45">
        <v>103</v>
      </c>
      <c r="F46" s="45">
        <v>153</v>
      </c>
      <c r="G46" s="35">
        <v>292</v>
      </c>
      <c r="H46" s="35">
        <v>255</v>
      </c>
      <c r="I46" s="65">
        <v>211</v>
      </c>
      <c r="J46" s="35">
        <v>247</v>
      </c>
      <c r="K46" s="35">
        <v>230</v>
      </c>
      <c r="L46" s="35">
        <v>286</v>
      </c>
      <c r="M46" s="55">
        <v>188</v>
      </c>
      <c r="N46" s="55">
        <v>317</v>
      </c>
      <c r="O46" s="35">
        <v>269</v>
      </c>
      <c r="P46" s="55">
        <v>345</v>
      </c>
      <c r="Q46" s="37">
        <v>700</v>
      </c>
      <c r="R46" s="61">
        <v>367</v>
      </c>
      <c r="S46" s="60">
        <v>371</v>
      </c>
      <c r="T46" s="60">
        <v>384</v>
      </c>
      <c r="U46" s="55">
        <v>393</v>
      </c>
      <c r="V46" s="60">
        <v>472</v>
      </c>
      <c r="W46" s="66">
        <v>543</v>
      </c>
      <c r="X46" s="35">
        <v>472</v>
      </c>
      <c r="Y46" s="55">
        <v>700</v>
      </c>
      <c r="Z46" s="55">
        <v>792</v>
      </c>
      <c r="AA46" s="60">
        <v>774</v>
      </c>
      <c r="AB46" s="55">
        <v>770</v>
      </c>
      <c r="AC46" s="55">
        <v>696</v>
      </c>
      <c r="AD46" s="55">
        <v>705</v>
      </c>
      <c r="AE46" s="55">
        <v>718</v>
      </c>
      <c r="AF46" s="68">
        <v>745</v>
      </c>
      <c r="AG46" s="69">
        <v>679</v>
      </c>
      <c r="AH46" s="69">
        <v>788</v>
      </c>
      <c r="AI46" s="55"/>
      <c r="AJ46" s="55"/>
      <c r="AK46" s="55"/>
      <c r="AL46" s="55"/>
      <c r="AM46" s="55"/>
      <c r="AN46" s="55"/>
      <c r="AO46" s="55"/>
    </row>
    <row r="47" spans="1:41" s="70" customFormat="1" ht="12.75">
      <c r="A47" s="34" t="s">
        <v>37</v>
      </c>
      <c r="B47" s="35">
        <v>200</v>
      </c>
      <c r="C47" s="64">
        <v>18</v>
      </c>
      <c r="D47" s="37">
        <v>200</v>
      </c>
      <c r="E47" s="64">
        <v>60</v>
      </c>
      <c r="F47" s="64">
        <v>119</v>
      </c>
      <c r="G47" s="36">
        <v>158</v>
      </c>
      <c r="H47" s="36">
        <v>126</v>
      </c>
      <c r="I47" s="65">
        <v>129</v>
      </c>
      <c r="J47" s="35">
        <v>112</v>
      </c>
      <c r="K47" s="35">
        <v>124</v>
      </c>
      <c r="L47" s="35">
        <v>145</v>
      </c>
      <c r="M47" s="55">
        <v>162</v>
      </c>
      <c r="N47" s="55">
        <v>140</v>
      </c>
      <c r="O47" s="35">
        <v>214</v>
      </c>
      <c r="P47" s="55">
        <v>211</v>
      </c>
      <c r="Q47" s="37">
        <v>200</v>
      </c>
      <c r="R47" s="61">
        <v>202</v>
      </c>
      <c r="S47" s="60">
        <v>253</v>
      </c>
      <c r="T47" s="60">
        <v>236</v>
      </c>
      <c r="U47" s="55">
        <v>210</v>
      </c>
      <c r="V47" s="60">
        <v>234</v>
      </c>
      <c r="W47" s="66">
        <v>265</v>
      </c>
      <c r="X47" s="35">
        <v>273</v>
      </c>
      <c r="Y47" s="55">
        <v>306</v>
      </c>
      <c r="Z47" s="55">
        <v>287</v>
      </c>
      <c r="AA47" s="60">
        <v>240</v>
      </c>
      <c r="AB47" s="55">
        <v>250</v>
      </c>
      <c r="AC47" s="55">
        <v>205</v>
      </c>
      <c r="AD47" s="55">
        <v>269</v>
      </c>
      <c r="AE47" s="55">
        <v>269</v>
      </c>
      <c r="AF47" s="68">
        <v>244</v>
      </c>
      <c r="AG47" s="69">
        <v>185</v>
      </c>
      <c r="AH47" s="69">
        <v>238</v>
      </c>
      <c r="AI47" s="55"/>
      <c r="AJ47" s="55"/>
      <c r="AK47" s="55"/>
      <c r="AL47" s="55"/>
      <c r="AM47" s="55"/>
      <c r="AN47" s="55"/>
      <c r="AO47" s="55"/>
    </row>
    <row r="48" spans="1:41" s="70" customFormat="1" ht="12.75">
      <c r="A48" s="34" t="s">
        <v>38</v>
      </c>
      <c r="B48" s="35">
        <v>200</v>
      </c>
      <c r="C48" s="64">
        <v>14</v>
      </c>
      <c r="D48" s="37">
        <v>200</v>
      </c>
      <c r="E48" s="64">
        <v>6</v>
      </c>
      <c r="F48" s="64">
        <v>76</v>
      </c>
      <c r="G48" s="36">
        <v>287</v>
      </c>
      <c r="H48" s="36">
        <v>96</v>
      </c>
      <c r="I48" s="65">
        <v>201</v>
      </c>
      <c r="J48" s="35">
        <v>228</v>
      </c>
      <c r="K48" s="35">
        <v>218</v>
      </c>
      <c r="L48" s="35">
        <v>204</v>
      </c>
      <c r="M48" s="55">
        <v>263</v>
      </c>
      <c r="N48" s="55">
        <v>292</v>
      </c>
      <c r="O48" s="35">
        <v>224</v>
      </c>
      <c r="P48" s="55">
        <v>216</v>
      </c>
      <c r="Q48" s="37">
        <v>200</v>
      </c>
      <c r="R48" s="61">
        <v>226</v>
      </c>
      <c r="S48" s="60">
        <v>207</v>
      </c>
      <c r="T48" s="60">
        <v>249</v>
      </c>
      <c r="U48" s="55">
        <v>216</v>
      </c>
      <c r="V48" s="60">
        <v>282</v>
      </c>
      <c r="W48" s="66">
        <v>209</v>
      </c>
      <c r="X48" s="35">
        <v>267</v>
      </c>
      <c r="Y48" s="55">
        <v>256</v>
      </c>
      <c r="Z48" s="55">
        <v>215</v>
      </c>
      <c r="AA48" s="60">
        <v>201</v>
      </c>
      <c r="AB48" s="55">
        <v>211</v>
      </c>
      <c r="AC48" s="55">
        <v>182</v>
      </c>
      <c r="AD48" s="55">
        <v>289</v>
      </c>
      <c r="AE48" s="55">
        <v>199</v>
      </c>
      <c r="AF48" s="68">
        <v>221</v>
      </c>
      <c r="AG48" s="69">
        <v>220</v>
      </c>
      <c r="AH48" s="69">
        <v>218</v>
      </c>
      <c r="AI48" s="55"/>
      <c r="AJ48" s="55"/>
      <c r="AK48" s="55"/>
      <c r="AL48" s="55"/>
      <c r="AM48" s="55"/>
      <c r="AN48" s="55"/>
      <c r="AO48" s="55"/>
    </row>
    <row r="49" spans="1:41" s="70" customFormat="1" ht="12.75">
      <c r="A49" s="56" t="s">
        <v>39</v>
      </c>
      <c r="B49" s="71">
        <f aca="true" t="shared" si="9" ref="B49:P49">SUM(B31:B48)</f>
        <v>6352</v>
      </c>
      <c r="C49" s="71">
        <f t="shared" si="9"/>
        <v>195</v>
      </c>
      <c r="D49" s="71">
        <f t="shared" si="9"/>
        <v>6352</v>
      </c>
      <c r="E49" s="71">
        <f t="shared" si="9"/>
        <v>558</v>
      </c>
      <c r="F49" s="72">
        <f t="shared" si="9"/>
        <v>2445</v>
      </c>
      <c r="G49" s="71">
        <f t="shared" si="9"/>
        <v>3163</v>
      </c>
      <c r="H49" s="71">
        <f t="shared" si="9"/>
        <v>2690</v>
      </c>
      <c r="I49" s="71">
        <f t="shared" si="9"/>
        <v>5295</v>
      </c>
      <c r="J49" s="71">
        <f t="shared" si="9"/>
        <v>3571</v>
      </c>
      <c r="K49" s="71">
        <f t="shared" si="9"/>
        <v>3252</v>
      </c>
      <c r="L49" s="71">
        <f t="shared" si="9"/>
        <v>3949</v>
      </c>
      <c r="M49" s="71">
        <f t="shared" si="9"/>
        <v>3853</v>
      </c>
      <c r="N49" s="71">
        <f t="shared" si="9"/>
        <v>4450</v>
      </c>
      <c r="O49" s="71">
        <f t="shared" si="9"/>
        <v>4322</v>
      </c>
      <c r="P49" s="71">
        <f t="shared" si="9"/>
        <v>3962</v>
      </c>
      <c r="Q49" s="71">
        <f>SUM(Q31:Q48)</f>
        <v>6352</v>
      </c>
      <c r="R49" s="71">
        <f aca="true" t="shared" si="10" ref="R49:AO49">SUM(R31:R48)</f>
        <v>4590</v>
      </c>
      <c r="S49" s="71">
        <f t="shared" si="10"/>
        <v>3918</v>
      </c>
      <c r="T49" s="71">
        <f t="shared" si="10"/>
        <v>4925</v>
      </c>
      <c r="U49" s="71">
        <f t="shared" si="10"/>
        <v>4633</v>
      </c>
      <c r="V49" s="71">
        <f t="shared" si="10"/>
        <v>6015</v>
      </c>
      <c r="W49" s="71">
        <f t="shared" si="10"/>
        <v>5435</v>
      </c>
      <c r="X49" s="71">
        <f t="shared" si="10"/>
        <v>5892</v>
      </c>
      <c r="Y49" s="71">
        <f t="shared" si="10"/>
        <v>7122</v>
      </c>
      <c r="Z49" s="71">
        <f t="shared" si="10"/>
        <v>6851</v>
      </c>
      <c r="AA49" s="71">
        <f t="shared" si="10"/>
        <v>7740</v>
      </c>
      <c r="AB49" s="71">
        <f t="shared" si="10"/>
        <v>7991</v>
      </c>
      <c r="AC49" s="71">
        <f t="shared" si="10"/>
        <v>5715</v>
      </c>
      <c r="AD49" s="71">
        <f t="shared" si="10"/>
        <v>6342</v>
      </c>
      <c r="AE49" s="71">
        <f t="shared" si="10"/>
        <v>6517</v>
      </c>
      <c r="AF49" s="71">
        <f t="shared" si="10"/>
        <v>6873</v>
      </c>
      <c r="AG49" s="71">
        <f t="shared" si="10"/>
        <v>6154</v>
      </c>
      <c r="AH49" s="71">
        <f t="shared" si="10"/>
        <v>7049</v>
      </c>
      <c r="AI49" s="71">
        <f t="shared" si="10"/>
        <v>0</v>
      </c>
      <c r="AJ49" s="71">
        <f t="shared" si="10"/>
        <v>0</v>
      </c>
      <c r="AK49" s="71">
        <f t="shared" si="10"/>
        <v>0</v>
      </c>
      <c r="AL49" s="71">
        <f t="shared" si="10"/>
        <v>0</v>
      </c>
      <c r="AM49" s="71">
        <f t="shared" si="10"/>
        <v>0</v>
      </c>
      <c r="AN49" s="71">
        <f t="shared" si="10"/>
        <v>0</v>
      </c>
      <c r="AO49" s="71">
        <f t="shared" si="10"/>
        <v>0</v>
      </c>
    </row>
    <row r="50" spans="1:41" s="70" customFormat="1" ht="6" customHeight="1">
      <c r="A50" s="39"/>
      <c r="B50" s="40"/>
      <c r="C50" s="40"/>
      <c r="D50" s="40"/>
      <c r="E50" s="40"/>
      <c r="F50" s="40"/>
      <c r="G50" s="40"/>
      <c r="H50" s="41"/>
      <c r="I50" s="41"/>
      <c r="J50" s="40"/>
      <c r="K50" s="40"/>
      <c r="L50" s="40"/>
      <c r="M50" s="40"/>
      <c r="N50" s="40"/>
      <c r="O50" s="41"/>
      <c r="P50" s="40"/>
      <c r="Q50" s="40"/>
      <c r="R50" s="41"/>
      <c r="S50" s="41"/>
      <c r="T50" s="41"/>
      <c r="U50" s="40"/>
      <c r="V50" s="41"/>
      <c r="W50" s="41"/>
      <c r="X50" s="40"/>
      <c r="Y50" s="40"/>
      <c r="Z50" s="41"/>
      <c r="AA50" s="41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</row>
    <row r="51" spans="1:41" ht="12.75">
      <c r="A51" s="31" t="s">
        <v>40</v>
      </c>
      <c r="B51" s="59" t="s">
        <v>4</v>
      </c>
      <c r="C51" s="33">
        <f>$C$10</f>
        <v>44531</v>
      </c>
      <c r="D51" s="59" t="s">
        <v>4</v>
      </c>
      <c r="E51" s="33">
        <f>$E$10</f>
        <v>44562</v>
      </c>
      <c r="F51" s="33">
        <f>$F$10</f>
        <v>44593</v>
      </c>
      <c r="G51" s="33">
        <f>$G$10</f>
        <v>44621</v>
      </c>
      <c r="H51" s="33">
        <f>$H$10</f>
        <v>44652</v>
      </c>
      <c r="I51" s="33">
        <f>$I$10</f>
        <v>44682</v>
      </c>
      <c r="J51" s="33">
        <f>$J$10</f>
        <v>44713</v>
      </c>
      <c r="K51" s="33">
        <f>$K$10</f>
        <v>44743</v>
      </c>
      <c r="L51" s="33">
        <f>$L$10</f>
        <v>44774</v>
      </c>
      <c r="M51" s="33">
        <f>$M$10</f>
        <v>44805</v>
      </c>
      <c r="N51" s="33">
        <f>$N$10</f>
        <v>44835</v>
      </c>
      <c r="O51" s="33">
        <f>$O$10</f>
        <v>44866</v>
      </c>
      <c r="P51" s="33">
        <f>$P$10</f>
        <v>44896</v>
      </c>
      <c r="Q51" s="59" t="s">
        <v>4</v>
      </c>
      <c r="R51" s="33">
        <f aca="true" t="shared" si="11" ref="R51:AO51">R10</f>
        <v>44927</v>
      </c>
      <c r="S51" s="33">
        <f t="shared" si="11"/>
        <v>44958</v>
      </c>
      <c r="T51" s="33">
        <f t="shared" si="11"/>
        <v>44986</v>
      </c>
      <c r="U51" s="33">
        <f t="shared" si="11"/>
        <v>45017</v>
      </c>
      <c r="V51" s="33">
        <f t="shared" si="11"/>
        <v>45047</v>
      </c>
      <c r="W51" s="33">
        <f t="shared" si="11"/>
        <v>45078</v>
      </c>
      <c r="X51" s="33">
        <f t="shared" si="11"/>
        <v>45108</v>
      </c>
      <c r="Y51" s="33">
        <f t="shared" si="11"/>
        <v>45139</v>
      </c>
      <c r="Z51" s="33">
        <f t="shared" si="11"/>
        <v>45170</v>
      </c>
      <c r="AA51" s="33">
        <f t="shared" si="11"/>
        <v>45200</v>
      </c>
      <c r="AB51" s="33">
        <f t="shared" si="11"/>
        <v>45231</v>
      </c>
      <c r="AC51" s="33">
        <f t="shared" si="11"/>
        <v>45261</v>
      </c>
      <c r="AD51" s="33">
        <f t="shared" si="11"/>
        <v>45292</v>
      </c>
      <c r="AE51" s="33">
        <f t="shared" si="11"/>
        <v>45323</v>
      </c>
      <c r="AF51" s="33">
        <f t="shared" si="11"/>
        <v>45352</v>
      </c>
      <c r="AG51" s="33">
        <f t="shared" si="11"/>
        <v>45383</v>
      </c>
      <c r="AH51" s="33">
        <f t="shared" si="11"/>
        <v>45413</v>
      </c>
      <c r="AI51" s="33">
        <f t="shared" si="11"/>
        <v>45444</v>
      </c>
      <c r="AJ51" s="33">
        <f t="shared" si="11"/>
        <v>45474</v>
      </c>
      <c r="AK51" s="33">
        <f t="shared" si="11"/>
        <v>45505</v>
      </c>
      <c r="AL51" s="33">
        <f t="shared" si="11"/>
        <v>45536</v>
      </c>
      <c r="AM51" s="33">
        <f t="shared" si="11"/>
        <v>45566</v>
      </c>
      <c r="AN51" s="33">
        <f t="shared" si="11"/>
        <v>45597</v>
      </c>
      <c r="AO51" s="33">
        <f t="shared" si="11"/>
        <v>45627</v>
      </c>
    </row>
    <row r="52" spans="1:41" ht="12.75">
      <c r="A52" s="34" t="s">
        <v>21</v>
      </c>
      <c r="B52" s="35">
        <v>192</v>
      </c>
      <c r="C52" s="45">
        <v>10</v>
      </c>
      <c r="D52" s="37">
        <v>192</v>
      </c>
      <c r="E52" s="45">
        <v>78</v>
      </c>
      <c r="F52" s="45">
        <v>1486</v>
      </c>
      <c r="G52" s="35">
        <v>1648</v>
      </c>
      <c r="H52" s="35">
        <v>1571</v>
      </c>
      <c r="I52" s="60">
        <v>3426</v>
      </c>
      <c r="J52" s="35">
        <v>2023</v>
      </c>
      <c r="K52" s="35">
        <v>1915</v>
      </c>
      <c r="L52" s="35">
        <v>525</v>
      </c>
      <c r="M52" s="35">
        <v>550</v>
      </c>
      <c r="N52" s="35">
        <v>525</v>
      </c>
      <c r="O52" s="35">
        <v>550</v>
      </c>
      <c r="P52" s="35">
        <v>550</v>
      </c>
      <c r="Q52" s="37">
        <v>192</v>
      </c>
      <c r="R52" s="61">
        <v>660</v>
      </c>
      <c r="S52" s="60">
        <v>600</v>
      </c>
      <c r="T52" s="60">
        <v>575</v>
      </c>
      <c r="U52" s="67">
        <v>500</v>
      </c>
      <c r="V52" s="60">
        <v>660</v>
      </c>
      <c r="W52" s="60">
        <v>660</v>
      </c>
      <c r="X52" s="67">
        <v>630</v>
      </c>
      <c r="Y52" s="67">
        <v>690</v>
      </c>
      <c r="Z52" s="67">
        <v>600</v>
      </c>
      <c r="AA52" s="60">
        <v>630</v>
      </c>
      <c r="AB52" s="67">
        <v>600</v>
      </c>
      <c r="AC52" s="67">
        <v>600</v>
      </c>
      <c r="AD52" s="67">
        <v>660</v>
      </c>
      <c r="AE52" s="67">
        <v>600</v>
      </c>
      <c r="AF52" s="73">
        <v>600</v>
      </c>
      <c r="AG52" s="74">
        <v>660</v>
      </c>
      <c r="AH52" s="74">
        <v>660</v>
      </c>
      <c r="AI52" s="67"/>
      <c r="AJ52" s="67"/>
      <c r="AK52" s="67"/>
      <c r="AL52" s="67"/>
      <c r="AM52" s="67"/>
      <c r="AN52" s="67"/>
      <c r="AO52" s="67"/>
    </row>
    <row r="53" spans="1:41" ht="12.75">
      <c r="A53" s="43" t="s">
        <v>22</v>
      </c>
      <c r="B53" s="44">
        <v>100</v>
      </c>
      <c r="C53" s="64">
        <v>0</v>
      </c>
      <c r="D53" s="46">
        <v>100</v>
      </c>
      <c r="E53" s="64">
        <v>3</v>
      </c>
      <c r="F53" s="64">
        <v>21</v>
      </c>
      <c r="G53" s="36">
        <v>25</v>
      </c>
      <c r="H53" s="36">
        <v>18</v>
      </c>
      <c r="I53" s="65">
        <v>32</v>
      </c>
      <c r="J53" s="35">
        <v>33</v>
      </c>
      <c r="K53" s="35">
        <v>27</v>
      </c>
      <c r="L53" s="35">
        <v>117</v>
      </c>
      <c r="M53" s="35">
        <v>104</v>
      </c>
      <c r="N53" s="35">
        <v>130</v>
      </c>
      <c r="O53" s="35">
        <v>120</v>
      </c>
      <c r="P53" s="35">
        <v>120</v>
      </c>
      <c r="Q53" s="46">
        <v>100</v>
      </c>
      <c r="R53" s="61">
        <v>150</v>
      </c>
      <c r="S53" s="60">
        <v>120</v>
      </c>
      <c r="T53" s="60">
        <v>120</v>
      </c>
      <c r="U53" s="55">
        <v>120</v>
      </c>
      <c r="V53" s="60">
        <v>100</v>
      </c>
      <c r="W53" s="60">
        <v>120</v>
      </c>
      <c r="X53" s="55">
        <v>150</v>
      </c>
      <c r="Y53" s="55">
        <v>120</v>
      </c>
      <c r="Z53" s="55">
        <v>120</v>
      </c>
      <c r="AA53" s="60">
        <v>120</v>
      </c>
      <c r="AB53" s="55">
        <v>120</v>
      </c>
      <c r="AC53" s="55">
        <v>125</v>
      </c>
      <c r="AD53" s="55">
        <v>100</v>
      </c>
      <c r="AE53" s="55">
        <v>100</v>
      </c>
      <c r="AF53" s="68">
        <v>100</v>
      </c>
      <c r="AG53" s="69">
        <v>100</v>
      </c>
      <c r="AH53" s="69">
        <v>329</v>
      </c>
      <c r="AI53" s="55"/>
      <c r="AJ53" s="55"/>
      <c r="AK53" s="55"/>
      <c r="AL53" s="55"/>
      <c r="AM53" s="55"/>
      <c r="AN53" s="55"/>
      <c r="AO53" s="55"/>
    </row>
    <row r="54" spans="1:41" s="10" customFormat="1" ht="12.75">
      <c r="A54" s="43" t="s">
        <v>23</v>
      </c>
      <c r="B54" s="44">
        <v>60</v>
      </c>
      <c r="C54" s="64">
        <v>0</v>
      </c>
      <c r="D54" s="46">
        <v>60</v>
      </c>
      <c r="E54" s="64">
        <v>0</v>
      </c>
      <c r="F54" s="64">
        <v>0</v>
      </c>
      <c r="G54" s="36">
        <v>0</v>
      </c>
      <c r="H54" s="36">
        <v>0</v>
      </c>
      <c r="I54" s="6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46">
        <v>60</v>
      </c>
      <c r="R54" s="61">
        <v>0</v>
      </c>
      <c r="S54" s="60">
        <v>0</v>
      </c>
      <c r="T54" s="60">
        <v>0</v>
      </c>
      <c r="U54" s="55">
        <v>0</v>
      </c>
      <c r="V54" s="60">
        <v>10</v>
      </c>
      <c r="W54" s="60">
        <v>0</v>
      </c>
      <c r="X54" s="55">
        <v>0</v>
      </c>
      <c r="Y54" s="55">
        <v>0</v>
      </c>
      <c r="Z54" s="55">
        <v>0</v>
      </c>
      <c r="AA54" s="60">
        <v>0</v>
      </c>
      <c r="AB54" s="55">
        <v>0</v>
      </c>
      <c r="AC54" s="55">
        <v>0</v>
      </c>
      <c r="AD54" s="55">
        <v>0</v>
      </c>
      <c r="AE54" s="55">
        <v>0</v>
      </c>
      <c r="AF54" s="68">
        <v>0</v>
      </c>
      <c r="AG54" s="69">
        <v>0</v>
      </c>
      <c r="AH54" s="69">
        <v>0</v>
      </c>
      <c r="AI54" s="55"/>
      <c r="AJ54" s="55"/>
      <c r="AK54" s="55"/>
      <c r="AL54" s="55"/>
      <c r="AM54" s="55"/>
      <c r="AN54" s="55"/>
      <c r="AO54" s="55"/>
    </row>
    <row r="55" spans="1:41" ht="12.75">
      <c r="A55" s="43" t="s">
        <v>24</v>
      </c>
      <c r="B55" s="44">
        <v>60</v>
      </c>
      <c r="C55" s="45">
        <v>0</v>
      </c>
      <c r="D55" s="46">
        <v>60</v>
      </c>
      <c r="E55" s="45">
        <v>20</v>
      </c>
      <c r="F55" s="45">
        <v>22</v>
      </c>
      <c r="G55" s="35">
        <v>42</v>
      </c>
      <c r="H55" s="35">
        <v>31</v>
      </c>
      <c r="I55" s="65">
        <v>33</v>
      </c>
      <c r="J55" s="35">
        <v>29</v>
      </c>
      <c r="K55" s="35">
        <v>24</v>
      </c>
      <c r="L55" s="35">
        <v>72</v>
      </c>
      <c r="M55" s="35">
        <v>72</v>
      </c>
      <c r="N55" s="35">
        <v>84</v>
      </c>
      <c r="O55" s="35">
        <v>88</v>
      </c>
      <c r="P55" s="35">
        <v>88</v>
      </c>
      <c r="Q55" s="46">
        <v>60</v>
      </c>
      <c r="R55" s="61">
        <v>88</v>
      </c>
      <c r="S55" s="60">
        <v>80</v>
      </c>
      <c r="T55" s="60">
        <v>108</v>
      </c>
      <c r="U55" s="55">
        <v>80</v>
      </c>
      <c r="V55" s="60">
        <v>110</v>
      </c>
      <c r="W55" s="60">
        <v>154</v>
      </c>
      <c r="X55" s="55">
        <v>147</v>
      </c>
      <c r="Y55" s="55">
        <v>161</v>
      </c>
      <c r="Z55" s="55">
        <v>140</v>
      </c>
      <c r="AA55" s="60">
        <v>147</v>
      </c>
      <c r="AB55" s="55">
        <v>140</v>
      </c>
      <c r="AC55" s="55">
        <v>140</v>
      </c>
      <c r="AD55" s="55">
        <v>154</v>
      </c>
      <c r="AE55" s="55">
        <v>140</v>
      </c>
      <c r="AF55" s="68">
        <v>120</v>
      </c>
      <c r="AG55" s="69">
        <v>72</v>
      </c>
      <c r="AH55" s="69">
        <v>68</v>
      </c>
      <c r="AI55" s="55"/>
      <c r="AJ55" s="55"/>
      <c r="AK55" s="55"/>
      <c r="AL55" s="55"/>
      <c r="AM55" s="55"/>
      <c r="AN55" s="55"/>
      <c r="AO55" s="55"/>
    </row>
    <row r="56" spans="1:41" ht="12.75">
      <c r="A56" s="43" t="s">
        <v>25</v>
      </c>
      <c r="B56" s="44">
        <v>200</v>
      </c>
      <c r="C56" s="64">
        <v>6</v>
      </c>
      <c r="D56" s="46">
        <v>200</v>
      </c>
      <c r="E56" s="64">
        <v>81</v>
      </c>
      <c r="F56" s="64">
        <v>88</v>
      </c>
      <c r="G56" s="36">
        <v>93</v>
      </c>
      <c r="H56" s="36">
        <v>46</v>
      </c>
      <c r="I56" s="65">
        <v>78</v>
      </c>
      <c r="J56" s="35">
        <v>69</v>
      </c>
      <c r="K56" s="35">
        <v>38</v>
      </c>
      <c r="L56" s="35">
        <v>285</v>
      </c>
      <c r="M56" s="35">
        <v>280</v>
      </c>
      <c r="N56" s="35">
        <v>212</v>
      </c>
      <c r="O56" s="35">
        <v>312</v>
      </c>
      <c r="P56" s="35">
        <v>234</v>
      </c>
      <c r="Q56" s="46">
        <v>200</v>
      </c>
      <c r="R56" s="61">
        <v>278</v>
      </c>
      <c r="S56" s="60">
        <v>256</v>
      </c>
      <c r="T56" s="60">
        <v>298</v>
      </c>
      <c r="U56" s="55">
        <v>256</v>
      </c>
      <c r="V56" s="60">
        <v>276</v>
      </c>
      <c r="W56" s="60">
        <v>276</v>
      </c>
      <c r="X56" s="55">
        <v>278</v>
      </c>
      <c r="Y56" s="55">
        <v>278</v>
      </c>
      <c r="Z56" s="55">
        <v>276</v>
      </c>
      <c r="AA56" s="60">
        <v>278</v>
      </c>
      <c r="AB56" s="55">
        <v>256</v>
      </c>
      <c r="AC56" s="55">
        <v>254</v>
      </c>
      <c r="AD56" s="55">
        <v>278</v>
      </c>
      <c r="AE56" s="55">
        <v>256</v>
      </c>
      <c r="AF56" s="68">
        <v>256</v>
      </c>
      <c r="AG56" s="69">
        <v>200</v>
      </c>
      <c r="AH56" s="69">
        <v>213</v>
      </c>
      <c r="AI56" s="55"/>
      <c r="AJ56" s="55"/>
      <c r="AK56" s="55"/>
      <c r="AL56" s="55"/>
      <c r="AM56" s="55"/>
      <c r="AN56" s="55"/>
      <c r="AO56" s="55"/>
    </row>
    <row r="57" spans="1:41" ht="12.75">
      <c r="A57" s="43" t="s">
        <v>26</v>
      </c>
      <c r="B57" s="44">
        <v>600</v>
      </c>
      <c r="C57" s="64">
        <v>8</v>
      </c>
      <c r="D57" s="46">
        <v>600</v>
      </c>
      <c r="E57" s="64">
        <v>42</v>
      </c>
      <c r="F57" s="64">
        <v>153</v>
      </c>
      <c r="G57" s="36">
        <v>171</v>
      </c>
      <c r="H57" s="36">
        <v>112</v>
      </c>
      <c r="I57" s="65">
        <v>339</v>
      </c>
      <c r="J57" s="35">
        <v>142</v>
      </c>
      <c r="K57" s="35">
        <v>147</v>
      </c>
      <c r="L57" s="35">
        <v>920</v>
      </c>
      <c r="M57" s="35">
        <v>880</v>
      </c>
      <c r="N57" s="35">
        <v>840</v>
      </c>
      <c r="O57" s="35">
        <v>888</v>
      </c>
      <c r="P57" s="35">
        <v>880</v>
      </c>
      <c r="Q57" s="46">
        <v>600</v>
      </c>
      <c r="R57" s="61">
        <v>1100</v>
      </c>
      <c r="S57" s="60">
        <v>1000</v>
      </c>
      <c r="T57" s="60">
        <v>1150</v>
      </c>
      <c r="U57" s="52">
        <v>1000</v>
      </c>
      <c r="V57" s="60">
        <v>880</v>
      </c>
      <c r="W57" s="60">
        <v>1100</v>
      </c>
      <c r="X57" s="52">
        <v>1050</v>
      </c>
      <c r="Y57" s="52">
        <v>1150</v>
      </c>
      <c r="Z57" s="52">
        <v>1000</v>
      </c>
      <c r="AA57" s="60">
        <v>1050</v>
      </c>
      <c r="AB57" s="52">
        <v>1000</v>
      </c>
      <c r="AC57" s="52">
        <v>1000</v>
      </c>
      <c r="AD57" s="55">
        <v>660</v>
      </c>
      <c r="AE57" s="55">
        <v>600</v>
      </c>
      <c r="AF57" s="75">
        <v>600</v>
      </c>
      <c r="AG57" s="69">
        <v>660</v>
      </c>
      <c r="AH57" s="69">
        <v>660</v>
      </c>
      <c r="AI57" s="52"/>
      <c r="AJ57" s="52"/>
      <c r="AK57" s="52"/>
      <c r="AL57" s="52"/>
      <c r="AM57" s="52"/>
      <c r="AN57" s="52"/>
      <c r="AO57" s="52"/>
    </row>
    <row r="58" spans="1:41" ht="12.75">
      <c r="A58" s="43" t="s">
        <v>27</v>
      </c>
      <c r="B58" s="44">
        <v>40</v>
      </c>
      <c r="C58" s="45">
        <v>0</v>
      </c>
      <c r="D58" s="46">
        <v>40</v>
      </c>
      <c r="E58" s="45">
        <v>0</v>
      </c>
      <c r="F58" s="45">
        <v>0</v>
      </c>
      <c r="G58" s="35">
        <v>2</v>
      </c>
      <c r="H58" s="35">
        <v>4</v>
      </c>
      <c r="I58" s="65">
        <v>0</v>
      </c>
      <c r="J58" s="35">
        <v>3</v>
      </c>
      <c r="K58" s="35">
        <v>0</v>
      </c>
      <c r="L58" s="35">
        <v>138</v>
      </c>
      <c r="M58" s="35">
        <v>132</v>
      </c>
      <c r="N58" s="35">
        <v>120</v>
      </c>
      <c r="O58" s="35">
        <v>132</v>
      </c>
      <c r="P58" s="35">
        <v>132</v>
      </c>
      <c r="Q58" s="46">
        <v>40</v>
      </c>
      <c r="R58" s="61">
        <v>132</v>
      </c>
      <c r="S58" s="60">
        <v>120</v>
      </c>
      <c r="T58" s="60">
        <v>138</v>
      </c>
      <c r="U58" s="55">
        <v>120</v>
      </c>
      <c r="V58" s="60">
        <v>88</v>
      </c>
      <c r="W58" s="60">
        <v>132</v>
      </c>
      <c r="X58" s="55">
        <v>126</v>
      </c>
      <c r="Y58" s="55">
        <v>138</v>
      </c>
      <c r="Z58" s="55">
        <v>120</v>
      </c>
      <c r="AA58" s="60">
        <v>126</v>
      </c>
      <c r="AB58" s="55">
        <v>120</v>
      </c>
      <c r="AC58" s="55">
        <v>160</v>
      </c>
      <c r="AD58" s="55">
        <v>176</v>
      </c>
      <c r="AE58" s="55">
        <v>240</v>
      </c>
      <c r="AF58" s="68">
        <v>240</v>
      </c>
      <c r="AG58" s="69">
        <v>484</v>
      </c>
      <c r="AH58" s="69">
        <v>484</v>
      </c>
      <c r="AI58" s="55"/>
      <c r="AJ58" s="55"/>
      <c r="AK58" s="55"/>
      <c r="AL58" s="55"/>
      <c r="AM58" s="55"/>
      <c r="AN58" s="55"/>
      <c r="AO58" s="55"/>
    </row>
    <row r="59" spans="1:41" ht="12.75">
      <c r="A59" s="43" t="s">
        <v>28</v>
      </c>
      <c r="B59" s="44">
        <v>100</v>
      </c>
      <c r="C59" s="64">
        <v>1</v>
      </c>
      <c r="D59" s="46">
        <v>100</v>
      </c>
      <c r="E59" s="64">
        <v>36</v>
      </c>
      <c r="F59" s="64">
        <v>54</v>
      </c>
      <c r="G59" s="36">
        <v>71</v>
      </c>
      <c r="H59" s="36">
        <v>70</v>
      </c>
      <c r="I59" s="65">
        <v>69</v>
      </c>
      <c r="J59" s="35">
        <v>61</v>
      </c>
      <c r="K59" s="35">
        <v>33</v>
      </c>
      <c r="L59" s="35">
        <v>180</v>
      </c>
      <c r="M59" s="35">
        <v>180</v>
      </c>
      <c r="N59" s="35">
        <v>126</v>
      </c>
      <c r="O59" s="35">
        <v>154</v>
      </c>
      <c r="P59" s="35">
        <v>132</v>
      </c>
      <c r="Q59" s="46">
        <v>100</v>
      </c>
      <c r="R59" s="61">
        <v>154</v>
      </c>
      <c r="S59" s="60">
        <v>140</v>
      </c>
      <c r="T59" s="60">
        <v>161</v>
      </c>
      <c r="U59" s="55">
        <v>200</v>
      </c>
      <c r="V59" s="60">
        <v>258</v>
      </c>
      <c r="W59" s="60">
        <v>418</v>
      </c>
      <c r="X59" s="55">
        <v>399</v>
      </c>
      <c r="Y59" s="55">
        <v>276</v>
      </c>
      <c r="Z59" s="55">
        <v>240</v>
      </c>
      <c r="AA59" s="60">
        <v>252</v>
      </c>
      <c r="AB59" s="55">
        <v>240</v>
      </c>
      <c r="AC59" s="55">
        <v>240</v>
      </c>
      <c r="AD59" s="55">
        <v>264</v>
      </c>
      <c r="AE59" s="55">
        <v>240</v>
      </c>
      <c r="AF59" s="68">
        <v>240</v>
      </c>
      <c r="AG59" s="69">
        <v>108</v>
      </c>
      <c r="AH59" s="69">
        <v>119</v>
      </c>
      <c r="AI59" s="55"/>
      <c r="AJ59" s="55"/>
      <c r="AK59" s="55"/>
      <c r="AL59" s="55"/>
      <c r="AM59" s="55"/>
      <c r="AN59" s="55"/>
      <c r="AO59" s="55"/>
    </row>
    <row r="60" spans="1:41" ht="12.75">
      <c r="A60" s="43" t="s">
        <v>29</v>
      </c>
      <c r="B60" s="44">
        <v>100</v>
      </c>
      <c r="C60" s="64">
        <v>0</v>
      </c>
      <c r="D60" s="46">
        <v>100</v>
      </c>
      <c r="E60" s="64">
        <v>0</v>
      </c>
      <c r="F60" s="64">
        <v>0</v>
      </c>
      <c r="G60" s="36">
        <v>0</v>
      </c>
      <c r="H60" s="36">
        <v>0</v>
      </c>
      <c r="I60" s="6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46">
        <v>100</v>
      </c>
      <c r="R60" s="61">
        <v>0</v>
      </c>
      <c r="S60" s="60">
        <v>0</v>
      </c>
      <c r="T60" s="60">
        <v>0</v>
      </c>
      <c r="U60" s="55">
        <v>0</v>
      </c>
      <c r="V60" s="60">
        <v>0</v>
      </c>
      <c r="W60" s="60">
        <v>0</v>
      </c>
      <c r="X60" s="55">
        <v>0</v>
      </c>
      <c r="Y60" s="55">
        <v>0</v>
      </c>
      <c r="Z60" s="55">
        <v>0</v>
      </c>
      <c r="AA60" s="60">
        <v>0</v>
      </c>
      <c r="AB60" s="55">
        <v>10</v>
      </c>
      <c r="AC60" s="55">
        <v>115</v>
      </c>
      <c r="AD60" s="55">
        <v>110</v>
      </c>
      <c r="AE60" s="55">
        <v>100</v>
      </c>
      <c r="AF60" s="68">
        <v>100</v>
      </c>
      <c r="AG60" s="69">
        <v>100</v>
      </c>
      <c r="AH60" s="69">
        <v>100</v>
      </c>
      <c r="AI60" s="55"/>
      <c r="AJ60" s="55"/>
      <c r="AK60" s="55"/>
      <c r="AL60" s="55"/>
      <c r="AM60" s="55"/>
      <c r="AN60" s="55"/>
      <c r="AO60" s="55"/>
    </row>
    <row r="61" spans="1:41" ht="12.75">
      <c r="A61" s="43" t="s">
        <v>30</v>
      </c>
      <c r="B61" s="44">
        <v>100</v>
      </c>
      <c r="C61" s="45">
        <v>0</v>
      </c>
      <c r="D61" s="46">
        <v>100</v>
      </c>
      <c r="E61" s="45">
        <v>0</v>
      </c>
      <c r="F61" s="45">
        <v>0</v>
      </c>
      <c r="G61" s="35">
        <v>0</v>
      </c>
      <c r="H61" s="35">
        <v>0</v>
      </c>
      <c r="I61" s="6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46">
        <v>100</v>
      </c>
      <c r="R61" s="61">
        <v>0</v>
      </c>
      <c r="S61" s="60">
        <v>0</v>
      </c>
      <c r="T61" s="60">
        <v>0</v>
      </c>
      <c r="U61" s="55">
        <v>0</v>
      </c>
      <c r="V61" s="60">
        <v>0</v>
      </c>
      <c r="W61" s="60">
        <v>0</v>
      </c>
      <c r="X61" s="55">
        <v>0</v>
      </c>
      <c r="Y61" s="55">
        <v>0</v>
      </c>
      <c r="Z61" s="55">
        <v>0</v>
      </c>
      <c r="AA61" s="60">
        <v>0</v>
      </c>
      <c r="AB61" s="55">
        <v>0</v>
      </c>
      <c r="AC61" s="55">
        <v>0</v>
      </c>
      <c r="AD61" s="55">
        <v>0</v>
      </c>
      <c r="AE61" s="55">
        <v>0</v>
      </c>
      <c r="AF61" s="68">
        <v>0</v>
      </c>
      <c r="AG61" s="69">
        <v>0</v>
      </c>
      <c r="AH61" s="69">
        <v>0</v>
      </c>
      <c r="AI61" s="55"/>
      <c r="AJ61" s="55"/>
      <c r="AK61" s="55"/>
      <c r="AL61" s="55"/>
      <c r="AM61" s="55"/>
      <c r="AN61" s="55"/>
      <c r="AO61" s="55"/>
    </row>
    <row r="62" spans="1:41" ht="12.75">
      <c r="A62" s="43" t="s">
        <v>31</v>
      </c>
      <c r="B62" s="44">
        <v>20</v>
      </c>
      <c r="C62" s="64">
        <v>0</v>
      </c>
      <c r="D62" s="46">
        <v>20</v>
      </c>
      <c r="E62" s="64">
        <v>3</v>
      </c>
      <c r="F62" s="64">
        <v>7</v>
      </c>
      <c r="G62" s="36">
        <v>17</v>
      </c>
      <c r="H62" s="36">
        <v>5</v>
      </c>
      <c r="I62" s="65">
        <v>6</v>
      </c>
      <c r="J62" s="35">
        <v>19</v>
      </c>
      <c r="K62" s="35">
        <v>22</v>
      </c>
      <c r="L62" s="35">
        <v>54</v>
      </c>
      <c r="M62" s="35">
        <v>52</v>
      </c>
      <c r="N62" s="35">
        <v>52</v>
      </c>
      <c r="O62" s="35">
        <v>52</v>
      </c>
      <c r="P62" s="35">
        <v>54</v>
      </c>
      <c r="Q62" s="46">
        <v>20</v>
      </c>
      <c r="R62" s="61">
        <v>52</v>
      </c>
      <c r="S62" s="60">
        <v>48</v>
      </c>
      <c r="T62" s="60">
        <v>54</v>
      </c>
      <c r="U62" s="55">
        <v>50</v>
      </c>
      <c r="V62" s="60">
        <v>27</v>
      </c>
      <c r="W62" s="60">
        <v>52</v>
      </c>
      <c r="X62" s="55">
        <v>52</v>
      </c>
      <c r="Y62" s="55">
        <v>27</v>
      </c>
      <c r="Z62" s="55">
        <v>25</v>
      </c>
      <c r="AA62" s="60">
        <v>25</v>
      </c>
      <c r="AB62" s="55">
        <v>48</v>
      </c>
      <c r="AC62" s="55">
        <v>50</v>
      </c>
      <c r="AD62" s="55">
        <v>52</v>
      </c>
      <c r="AE62" s="55">
        <v>48</v>
      </c>
      <c r="AF62" s="68">
        <v>50</v>
      </c>
      <c r="AG62" s="69">
        <v>44</v>
      </c>
      <c r="AH62" s="69">
        <v>20</v>
      </c>
      <c r="AI62" s="55"/>
      <c r="AJ62" s="55"/>
      <c r="AK62" s="55"/>
      <c r="AL62" s="55"/>
      <c r="AM62" s="55"/>
      <c r="AN62" s="55"/>
      <c r="AO62" s="55"/>
    </row>
    <row r="63" spans="1:41" s="10" customFormat="1" ht="12.75">
      <c r="A63" s="43" t="s">
        <v>32</v>
      </c>
      <c r="B63" s="44">
        <v>20</v>
      </c>
      <c r="C63" s="64">
        <v>0</v>
      </c>
      <c r="D63" s="46">
        <v>20</v>
      </c>
      <c r="E63" s="64">
        <v>3</v>
      </c>
      <c r="F63" s="64">
        <v>6</v>
      </c>
      <c r="G63" s="36">
        <v>10</v>
      </c>
      <c r="H63" s="36">
        <v>12</v>
      </c>
      <c r="I63" s="65">
        <v>13</v>
      </c>
      <c r="J63" s="35">
        <v>18</v>
      </c>
      <c r="K63" s="35">
        <v>5</v>
      </c>
      <c r="L63" s="35">
        <v>54</v>
      </c>
      <c r="M63" s="35">
        <v>52</v>
      </c>
      <c r="N63" s="35">
        <v>52</v>
      </c>
      <c r="O63" s="35">
        <v>52</v>
      </c>
      <c r="P63" s="35">
        <v>54</v>
      </c>
      <c r="Q63" s="46">
        <v>20</v>
      </c>
      <c r="R63" s="61">
        <v>52</v>
      </c>
      <c r="S63" s="60">
        <v>48</v>
      </c>
      <c r="T63" s="60">
        <v>54</v>
      </c>
      <c r="U63" s="55">
        <v>50</v>
      </c>
      <c r="V63" s="60">
        <v>27</v>
      </c>
      <c r="W63" s="60">
        <v>52</v>
      </c>
      <c r="X63" s="55">
        <v>52</v>
      </c>
      <c r="Y63" s="55">
        <v>27</v>
      </c>
      <c r="Z63" s="55">
        <v>25</v>
      </c>
      <c r="AA63" s="60">
        <v>25</v>
      </c>
      <c r="AB63" s="55">
        <v>48</v>
      </c>
      <c r="AC63" s="55">
        <v>50</v>
      </c>
      <c r="AD63" s="55">
        <v>52</v>
      </c>
      <c r="AE63" s="55">
        <v>48</v>
      </c>
      <c r="AF63" s="68">
        <v>50</v>
      </c>
      <c r="AG63" s="69">
        <v>44</v>
      </c>
      <c r="AH63" s="69">
        <v>20</v>
      </c>
      <c r="AI63" s="55"/>
      <c r="AJ63" s="55"/>
      <c r="AK63" s="55"/>
      <c r="AL63" s="55"/>
      <c r="AM63" s="55"/>
      <c r="AN63" s="55"/>
      <c r="AO63" s="55"/>
    </row>
    <row r="64" spans="1:41" ht="12.75">
      <c r="A64" s="43" t="s">
        <v>33</v>
      </c>
      <c r="B64" s="44">
        <v>660</v>
      </c>
      <c r="C64" s="45">
        <v>0</v>
      </c>
      <c r="D64" s="46">
        <v>660</v>
      </c>
      <c r="E64" s="45">
        <v>0</v>
      </c>
      <c r="F64" s="45">
        <v>0</v>
      </c>
      <c r="G64" s="35">
        <v>0</v>
      </c>
      <c r="H64" s="35">
        <v>0</v>
      </c>
      <c r="I64" s="6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46">
        <v>660</v>
      </c>
      <c r="R64" s="61">
        <v>0</v>
      </c>
      <c r="S64" s="60">
        <v>0</v>
      </c>
      <c r="T64" s="60">
        <v>0</v>
      </c>
      <c r="U64" s="55">
        <v>0</v>
      </c>
      <c r="V64" s="60">
        <v>660</v>
      </c>
      <c r="W64" s="60">
        <v>880</v>
      </c>
      <c r="X64" s="55">
        <v>840</v>
      </c>
      <c r="Y64" s="55">
        <v>920</v>
      </c>
      <c r="Z64" s="55">
        <v>800</v>
      </c>
      <c r="AA64" s="60">
        <v>840</v>
      </c>
      <c r="AB64" s="55">
        <v>800</v>
      </c>
      <c r="AC64" s="55">
        <v>800</v>
      </c>
      <c r="AD64" s="55">
        <v>880</v>
      </c>
      <c r="AE64" s="55">
        <v>800</v>
      </c>
      <c r="AF64" s="68">
        <v>800</v>
      </c>
      <c r="AG64" s="69">
        <v>880</v>
      </c>
      <c r="AH64" s="69">
        <v>726</v>
      </c>
      <c r="AI64" s="55"/>
      <c r="AJ64" s="55"/>
      <c r="AK64" s="55"/>
      <c r="AL64" s="55"/>
      <c r="AM64" s="55"/>
      <c r="AN64" s="55"/>
      <c r="AO64" s="55"/>
    </row>
    <row r="65" spans="1:41" ht="12.75">
      <c r="A65" s="43" t="s">
        <v>34</v>
      </c>
      <c r="B65" s="44">
        <v>2400</v>
      </c>
      <c r="C65" s="64">
        <v>92</v>
      </c>
      <c r="D65" s="46">
        <v>2400</v>
      </c>
      <c r="E65" s="64">
        <v>123</v>
      </c>
      <c r="F65" s="64">
        <v>255</v>
      </c>
      <c r="G65" s="36">
        <v>345</v>
      </c>
      <c r="H65" s="36">
        <v>343</v>
      </c>
      <c r="I65" s="65">
        <v>752</v>
      </c>
      <c r="J65" s="35">
        <v>542</v>
      </c>
      <c r="K65" s="35">
        <v>465</v>
      </c>
      <c r="L65" s="35">
        <v>2990</v>
      </c>
      <c r="M65" s="35">
        <v>2860</v>
      </c>
      <c r="N65" s="35">
        <v>2730</v>
      </c>
      <c r="O65" s="35">
        <v>2860</v>
      </c>
      <c r="P65" s="35">
        <v>2860</v>
      </c>
      <c r="Q65" s="46">
        <v>2400</v>
      </c>
      <c r="R65" s="61">
        <v>2860</v>
      </c>
      <c r="S65" s="60">
        <v>2600</v>
      </c>
      <c r="T65" s="60">
        <v>2990</v>
      </c>
      <c r="U65" s="52">
        <v>2600</v>
      </c>
      <c r="V65" s="60">
        <v>2640</v>
      </c>
      <c r="W65" s="60">
        <v>2860</v>
      </c>
      <c r="X65" s="52">
        <v>2730</v>
      </c>
      <c r="Y65" s="52">
        <v>2990</v>
      </c>
      <c r="Z65" s="52">
        <v>2600</v>
      </c>
      <c r="AA65" s="60">
        <v>2730</v>
      </c>
      <c r="AB65" s="52">
        <v>2600</v>
      </c>
      <c r="AC65" s="52">
        <v>2600</v>
      </c>
      <c r="AD65" s="52">
        <v>2860</v>
      </c>
      <c r="AE65" s="52">
        <v>2600</v>
      </c>
      <c r="AF65" s="75">
        <v>2600</v>
      </c>
      <c r="AG65" s="54">
        <v>2860</v>
      </c>
      <c r="AH65" s="54">
        <v>2860</v>
      </c>
      <c r="AI65" s="52"/>
      <c r="AJ65" s="52"/>
      <c r="AK65" s="52"/>
      <c r="AL65" s="52"/>
      <c r="AM65" s="52"/>
      <c r="AN65" s="52"/>
      <c r="AO65" s="52"/>
    </row>
    <row r="66" spans="1:41" s="70" customFormat="1" ht="12.75">
      <c r="A66" s="43" t="s">
        <v>35</v>
      </c>
      <c r="B66" s="44">
        <v>600</v>
      </c>
      <c r="C66" s="64">
        <v>0</v>
      </c>
      <c r="D66" s="46">
        <v>600</v>
      </c>
      <c r="E66" s="64">
        <v>0</v>
      </c>
      <c r="F66" s="64">
        <v>5</v>
      </c>
      <c r="G66" s="36">
        <v>2</v>
      </c>
      <c r="H66" s="36">
        <v>1</v>
      </c>
      <c r="I66" s="65">
        <v>6</v>
      </c>
      <c r="J66" s="35">
        <v>45</v>
      </c>
      <c r="K66" s="35">
        <v>4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46">
        <v>600</v>
      </c>
      <c r="R66" s="61">
        <v>0</v>
      </c>
      <c r="S66" s="60">
        <v>0</v>
      </c>
      <c r="T66" s="60">
        <v>575</v>
      </c>
      <c r="U66" s="55">
        <v>700</v>
      </c>
      <c r="V66" s="60">
        <v>660</v>
      </c>
      <c r="W66" s="60">
        <v>880</v>
      </c>
      <c r="X66" s="55">
        <v>840</v>
      </c>
      <c r="Y66" s="55">
        <v>980</v>
      </c>
      <c r="Z66" s="55">
        <v>860</v>
      </c>
      <c r="AA66" s="60">
        <v>900</v>
      </c>
      <c r="AB66" s="55">
        <v>860</v>
      </c>
      <c r="AC66" s="55">
        <v>660</v>
      </c>
      <c r="AD66" s="55">
        <v>726</v>
      </c>
      <c r="AE66" s="55">
        <v>660</v>
      </c>
      <c r="AF66" s="68">
        <v>660</v>
      </c>
      <c r="AG66" s="69">
        <v>726</v>
      </c>
      <c r="AH66" s="69">
        <v>726</v>
      </c>
      <c r="AI66" s="55"/>
      <c r="AJ66" s="55"/>
      <c r="AK66" s="55"/>
      <c r="AL66" s="55"/>
      <c r="AM66" s="55"/>
      <c r="AN66" s="55"/>
      <c r="AO66" s="55"/>
    </row>
    <row r="67" spans="1:41" s="70" customFormat="1" ht="12.75">
      <c r="A67" s="43" t="s">
        <v>36</v>
      </c>
      <c r="B67" s="44">
        <v>700</v>
      </c>
      <c r="C67" s="45">
        <v>46</v>
      </c>
      <c r="D67" s="46">
        <v>700</v>
      </c>
      <c r="E67" s="45">
        <v>103</v>
      </c>
      <c r="F67" s="45">
        <v>153</v>
      </c>
      <c r="G67" s="35">
        <v>292</v>
      </c>
      <c r="H67" s="35">
        <v>255</v>
      </c>
      <c r="I67" s="65">
        <v>211</v>
      </c>
      <c r="J67" s="35">
        <v>247</v>
      </c>
      <c r="K67" s="35">
        <v>230</v>
      </c>
      <c r="L67" s="35">
        <v>1150</v>
      </c>
      <c r="M67" s="35">
        <v>1100</v>
      </c>
      <c r="N67" s="35">
        <v>1050</v>
      </c>
      <c r="O67" s="35">
        <v>1100</v>
      </c>
      <c r="P67" s="35">
        <v>1100</v>
      </c>
      <c r="Q67" s="46">
        <v>700</v>
      </c>
      <c r="R67" s="61">
        <v>990</v>
      </c>
      <c r="S67" s="60">
        <v>900</v>
      </c>
      <c r="T67" s="60">
        <v>1035</v>
      </c>
      <c r="U67" s="55">
        <v>900</v>
      </c>
      <c r="V67" s="60">
        <v>902</v>
      </c>
      <c r="W67" s="60">
        <v>1034</v>
      </c>
      <c r="X67" s="55">
        <v>987</v>
      </c>
      <c r="Y67" s="52">
        <v>1181</v>
      </c>
      <c r="Z67" s="52">
        <v>1640</v>
      </c>
      <c r="AA67" s="60">
        <v>1717</v>
      </c>
      <c r="AB67" s="52">
        <v>1640</v>
      </c>
      <c r="AC67" s="52">
        <v>1821</v>
      </c>
      <c r="AD67" s="52">
        <v>1794</v>
      </c>
      <c r="AE67" s="52">
        <v>1640</v>
      </c>
      <c r="AF67" s="75">
        <v>1820</v>
      </c>
      <c r="AG67" s="69">
        <v>946</v>
      </c>
      <c r="AH67" s="69">
        <v>858</v>
      </c>
      <c r="AI67" s="52"/>
      <c r="AJ67" s="52"/>
      <c r="AK67" s="52"/>
      <c r="AL67" s="52"/>
      <c r="AM67" s="52"/>
      <c r="AN67" s="52"/>
      <c r="AO67" s="52"/>
    </row>
    <row r="68" spans="1:41" s="70" customFormat="1" ht="12.75">
      <c r="A68" s="43" t="s">
        <v>37</v>
      </c>
      <c r="B68" s="44">
        <v>200</v>
      </c>
      <c r="C68" s="64">
        <v>18</v>
      </c>
      <c r="D68" s="46">
        <v>200</v>
      </c>
      <c r="E68" s="64">
        <v>60</v>
      </c>
      <c r="F68" s="64">
        <v>119</v>
      </c>
      <c r="G68" s="36">
        <v>158</v>
      </c>
      <c r="H68" s="36">
        <v>126</v>
      </c>
      <c r="I68" s="65">
        <v>129</v>
      </c>
      <c r="J68" s="35">
        <v>112</v>
      </c>
      <c r="K68" s="35">
        <v>124</v>
      </c>
      <c r="L68" s="35">
        <v>345</v>
      </c>
      <c r="M68" s="35">
        <v>330</v>
      </c>
      <c r="N68" s="35">
        <v>315</v>
      </c>
      <c r="O68" s="35">
        <v>352</v>
      </c>
      <c r="P68" s="35">
        <v>352</v>
      </c>
      <c r="Q68" s="46">
        <v>200</v>
      </c>
      <c r="R68" s="61">
        <v>440</v>
      </c>
      <c r="S68" s="60">
        <v>400</v>
      </c>
      <c r="T68" s="60">
        <v>460</v>
      </c>
      <c r="U68" s="55">
        <v>400</v>
      </c>
      <c r="V68" s="60">
        <v>440</v>
      </c>
      <c r="W68" s="60">
        <v>440</v>
      </c>
      <c r="X68" s="55">
        <v>420</v>
      </c>
      <c r="Y68" s="55">
        <v>460</v>
      </c>
      <c r="Z68" s="55">
        <v>400</v>
      </c>
      <c r="AA68" s="60">
        <v>420</v>
      </c>
      <c r="AB68" s="55">
        <v>400</v>
      </c>
      <c r="AC68" s="55">
        <v>400</v>
      </c>
      <c r="AD68" s="55">
        <v>440</v>
      </c>
      <c r="AE68" s="55">
        <v>400</v>
      </c>
      <c r="AF68" s="68">
        <v>400</v>
      </c>
      <c r="AG68" s="69">
        <v>330</v>
      </c>
      <c r="AH68" s="69">
        <v>330</v>
      </c>
      <c r="AI68" s="55"/>
      <c r="AJ68" s="55"/>
      <c r="AK68" s="55"/>
      <c r="AL68" s="55"/>
      <c r="AM68" s="55"/>
      <c r="AN68" s="55"/>
      <c r="AO68" s="55"/>
    </row>
    <row r="69" spans="1:41" s="70" customFormat="1" ht="12.75">
      <c r="A69" s="43" t="s">
        <v>41</v>
      </c>
      <c r="B69" s="44">
        <v>200</v>
      </c>
      <c r="C69" s="64">
        <v>14</v>
      </c>
      <c r="D69" s="46">
        <v>200</v>
      </c>
      <c r="E69" s="64">
        <v>6</v>
      </c>
      <c r="F69" s="64">
        <v>76</v>
      </c>
      <c r="G69" s="36">
        <v>287</v>
      </c>
      <c r="H69" s="36">
        <v>96</v>
      </c>
      <c r="I69" s="65">
        <v>201</v>
      </c>
      <c r="J69" s="35">
        <v>228</v>
      </c>
      <c r="K69" s="35">
        <v>218</v>
      </c>
      <c r="L69" s="35">
        <v>200</v>
      </c>
      <c r="M69" s="35">
        <v>200</v>
      </c>
      <c r="N69" s="35">
        <v>200</v>
      </c>
      <c r="O69" s="35">
        <v>240</v>
      </c>
      <c r="P69" s="35">
        <v>240</v>
      </c>
      <c r="Q69" s="46">
        <v>200</v>
      </c>
      <c r="R69" s="61">
        <v>240</v>
      </c>
      <c r="S69" s="60">
        <v>240</v>
      </c>
      <c r="T69" s="60">
        <v>240</v>
      </c>
      <c r="U69" s="55">
        <v>240</v>
      </c>
      <c r="V69" s="60">
        <v>240</v>
      </c>
      <c r="W69" s="60">
        <v>240</v>
      </c>
      <c r="X69" s="55">
        <v>240</v>
      </c>
      <c r="Y69" s="55">
        <v>200</v>
      </c>
      <c r="Z69" s="55">
        <v>200</v>
      </c>
      <c r="AA69" s="60">
        <v>200</v>
      </c>
      <c r="AB69" s="55">
        <v>200</v>
      </c>
      <c r="AC69" s="55">
        <v>200</v>
      </c>
      <c r="AD69" s="55">
        <v>200</v>
      </c>
      <c r="AE69" s="55">
        <v>200</v>
      </c>
      <c r="AF69" s="68">
        <v>200</v>
      </c>
      <c r="AG69" s="69">
        <v>200</v>
      </c>
      <c r="AH69" s="69">
        <v>200</v>
      </c>
      <c r="AI69" s="55"/>
      <c r="AJ69" s="55"/>
      <c r="AK69" s="55"/>
      <c r="AL69" s="55"/>
      <c r="AM69" s="55"/>
      <c r="AN69" s="55"/>
      <c r="AO69" s="55"/>
    </row>
    <row r="70" spans="1:41" s="70" customFormat="1" ht="12.75">
      <c r="A70" s="56" t="s">
        <v>39</v>
      </c>
      <c r="B70" s="71">
        <f aca="true" t="shared" si="12" ref="B70:AO70">SUM(B52:B69)</f>
        <v>6352</v>
      </c>
      <c r="C70" s="71">
        <f t="shared" si="12"/>
        <v>195</v>
      </c>
      <c r="D70" s="71">
        <f t="shared" si="12"/>
        <v>6352</v>
      </c>
      <c r="E70" s="71">
        <f t="shared" si="12"/>
        <v>558</v>
      </c>
      <c r="F70" s="72">
        <f t="shared" si="12"/>
        <v>2445</v>
      </c>
      <c r="G70" s="71">
        <f t="shared" si="12"/>
        <v>3163</v>
      </c>
      <c r="H70" s="71">
        <f t="shared" si="12"/>
        <v>2690</v>
      </c>
      <c r="I70" s="71">
        <f t="shared" si="12"/>
        <v>5295</v>
      </c>
      <c r="J70" s="71">
        <f t="shared" si="12"/>
        <v>3571</v>
      </c>
      <c r="K70" s="71">
        <f t="shared" si="12"/>
        <v>3252</v>
      </c>
      <c r="L70" s="71">
        <f t="shared" si="12"/>
        <v>7030</v>
      </c>
      <c r="M70" s="71">
        <f t="shared" si="12"/>
        <v>6792</v>
      </c>
      <c r="N70" s="71">
        <f t="shared" si="12"/>
        <v>6436</v>
      </c>
      <c r="O70" s="71">
        <f t="shared" si="12"/>
        <v>6900</v>
      </c>
      <c r="P70" s="71">
        <f t="shared" si="12"/>
        <v>6796</v>
      </c>
      <c r="Q70" s="71">
        <f>SUM(Q52:Q69)</f>
        <v>6352</v>
      </c>
      <c r="R70" s="71">
        <f t="shared" si="12"/>
        <v>7196</v>
      </c>
      <c r="S70" s="71">
        <f t="shared" si="12"/>
        <v>6552</v>
      </c>
      <c r="T70" s="71">
        <f t="shared" si="12"/>
        <v>7958</v>
      </c>
      <c r="U70" s="71">
        <f t="shared" si="12"/>
        <v>7216</v>
      </c>
      <c r="V70" s="71">
        <f t="shared" si="12"/>
        <v>7978</v>
      </c>
      <c r="W70" s="71">
        <f t="shared" si="12"/>
        <v>9298</v>
      </c>
      <c r="X70" s="71">
        <f t="shared" si="12"/>
        <v>8941</v>
      </c>
      <c r="Y70" s="71">
        <f t="shared" si="12"/>
        <v>9598</v>
      </c>
      <c r="Z70" s="71">
        <f t="shared" si="12"/>
        <v>9046</v>
      </c>
      <c r="AA70" s="71">
        <f t="shared" si="12"/>
        <v>9460</v>
      </c>
      <c r="AB70" s="71">
        <f t="shared" si="12"/>
        <v>9082</v>
      </c>
      <c r="AC70" s="71">
        <f t="shared" si="12"/>
        <v>9215</v>
      </c>
      <c r="AD70" s="71">
        <f t="shared" si="12"/>
        <v>9406</v>
      </c>
      <c r="AE70" s="71">
        <f t="shared" si="12"/>
        <v>8672</v>
      </c>
      <c r="AF70" s="71">
        <f t="shared" si="12"/>
        <v>8836</v>
      </c>
      <c r="AG70" s="71">
        <f t="shared" si="12"/>
        <v>8414</v>
      </c>
      <c r="AH70" s="71">
        <f t="shared" si="12"/>
        <v>8373</v>
      </c>
      <c r="AI70" s="71">
        <f t="shared" si="12"/>
        <v>0</v>
      </c>
      <c r="AJ70" s="71">
        <f t="shared" si="12"/>
        <v>0</v>
      </c>
      <c r="AK70" s="71">
        <f t="shared" si="12"/>
        <v>0</v>
      </c>
      <c r="AL70" s="71">
        <f t="shared" si="12"/>
        <v>0</v>
      </c>
      <c r="AM70" s="71">
        <f t="shared" si="12"/>
        <v>0</v>
      </c>
      <c r="AN70" s="71">
        <f t="shared" si="12"/>
        <v>0</v>
      </c>
      <c r="AO70" s="71">
        <f t="shared" si="12"/>
        <v>0</v>
      </c>
    </row>
    <row r="71" spans="1:41" s="70" customFormat="1" ht="6" customHeight="1">
      <c r="A71" s="39"/>
      <c r="B71" s="40"/>
      <c r="C71" s="40"/>
      <c r="D71" s="40"/>
      <c r="E71" s="40"/>
      <c r="F71" s="40"/>
      <c r="G71" s="40"/>
      <c r="H71" s="41"/>
      <c r="I71" s="41"/>
      <c r="J71" s="40"/>
      <c r="K71" s="40"/>
      <c r="L71" s="40"/>
      <c r="M71" s="40"/>
      <c r="N71" s="40"/>
      <c r="O71" s="41"/>
      <c r="P71" s="40"/>
      <c r="Q71" s="40"/>
      <c r="R71" s="41"/>
      <c r="S71" s="41"/>
      <c r="T71" s="41"/>
      <c r="U71" s="40"/>
      <c r="V71" s="41"/>
      <c r="W71" s="41"/>
      <c r="X71" s="40"/>
      <c r="Y71" s="40"/>
      <c r="Z71" s="41"/>
      <c r="AA71" s="41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</row>
    <row r="72" spans="1:41" s="70" customFormat="1" ht="12.75">
      <c r="A72" s="31" t="s">
        <v>42</v>
      </c>
      <c r="B72" s="32" t="s">
        <v>4</v>
      </c>
      <c r="C72" s="33">
        <f>$C$10</f>
        <v>44531</v>
      </c>
      <c r="D72" s="32" t="s">
        <v>4</v>
      </c>
      <c r="E72" s="33">
        <f>$E$10</f>
        <v>44562</v>
      </c>
      <c r="F72" s="33">
        <f>$F$10</f>
        <v>44593</v>
      </c>
      <c r="G72" s="33">
        <f>$G$10</f>
        <v>44621</v>
      </c>
      <c r="H72" s="33">
        <f>$H$10</f>
        <v>44652</v>
      </c>
      <c r="I72" s="33">
        <f>$I$10</f>
        <v>44682</v>
      </c>
      <c r="J72" s="33">
        <f>$J$10</f>
        <v>44713</v>
      </c>
      <c r="K72" s="33">
        <f>$K$10</f>
        <v>44743</v>
      </c>
      <c r="L72" s="33">
        <f>$L$10</f>
        <v>44774</v>
      </c>
      <c r="M72" s="33">
        <f>$M$10</f>
        <v>44805</v>
      </c>
      <c r="N72" s="33">
        <f>$N$10</f>
        <v>44835</v>
      </c>
      <c r="O72" s="33">
        <f>$O$10</f>
        <v>44866</v>
      </c>
      <c r="P72" s="33">
        <f>$P$10</f>
        <v>44896</v>
      </c>
      <c r="Q72" s="32" t="s">
        <v>4</v>
      </c>
      <c r="R72" s="33">
        <f aca="true" t="shared" si="13" ref="R72:AO72">R10</f>
        <v>44927</v>
      </c>
      <c r="S72" s="33">
        <f t="shared" si="13"/>
        <v>44958</v>
      </c>
      <c r="T72" s="33">
        <f t="shared" si="13"/>
        <v>44986</v>
      </c>
      <c r="U72" s="33">
        <f t="shared" si="13"/>
        <v>45017</v>
      </c>
      <c r="V72" s="33">
        <f t="shared" si="13"/>
        <v>45047</v>
      </c>
      <c r="W72" s="33">
        <f t="shared" si="13"/>
        <v>45078</v>
      </c>
      <c r="X72" s="33">
        <f t="shared" si="13"/>
        <v>45108</v>
      </c>
      <c r="Y72" s="33">
        <f t="shared" si="13"/>
        <v>45139</v>
      </c>
      <c r="Z72" s="33">
        <f t="shared" si="13"/>
        <v>45170</v>
      </c>
      <c r="AA72" s="33">
        <f t="shared" si="13"/>
        <v>45200</v>
      </c>
      <c r="AB72" s="33">
        <f t="shared" si="13"/>
        <v>45231</v>
      </c>
      <c r="AC72" s="33">
        <f t="shared" si="13"/>
        <v>45261</v>
      </c>
      <c r="AD72" s="33">
        <f t="shared" si="13"/>
        <v>45292</v>
      </c>
      <c r="AE72" s="33">
        <f t="shared" si="13"/>
        <v>45323</v>
      </c>
      <c r="AF72" s="33">
        <f t="shared" si="13"/>
        <v>45352</v>
      </c>
      <c r="AG72" s="33">
        <f t="shared" si="13"/>
        <v>45383</v>
      </c>
      <c r="AH72" s="33">
        <f t="shared" si="13"/>
        <v>45413</v>
      </c>
      <c r="AI72" s="33">
        <f t="shared" si="13"/>
        <v>45444</v>
      </c>
      <c r="AJ72" s="33">
        <f t="shared" si="13"/>
        <v>45474</v>
      </c>
      <c r="AK72" s="33">
        <f t="shared" si="13"/>
        <v>45505</v>
      </c>
      <c r="AL72" s="33">
        <f t="shared" si="13"/>
        <v>45536</v>
      </c>
      <c r="AM72" s="33">
        <f t="shared" si="13"/>
        <v>45566</v>
      </c>
      <c r="AN72" s="33">
        <f t="shared" si="13"/>
        <v>45597</v>
      </c>
      <c r="AO72" s="33">
        <f t="shared" si="13"/>
        <v>45627</v>
      </c>
    </row>
    <row r="73" spans="1:41" s="70" customFormat="1" ht="12.75">
      <c r="A73" s="34" t="s">
        <v>43</v>
      </c>
      <c r="B73" s="35">
        <v>176</v>
      </c>
      <c r="C73" s="36">
        <v>0</v>
      </c>
      <c r="D73" s="37">
        <v>176</v>
      </c>
      <c r="E73" s="36">
        <v>0</v>
      </c>
      <c r="F73" s="36">
        <v>13</v>
      </c>
      <c r="G73" s="36">
        <v>6</v>
      </c>
      <c r="H73" s="36">
        <v>1</v>
      </c>
      <c r="I73" s="36">
        <v>3</v>
      </c>
      <c r="J73" s="36">
        <v>2</v>
      </c>
      <c r="K73" s="36">
        <v>0</v>
      </c>
      <c r="L73" s="36">
        <v>0</v>
      </c>
      <c r="M73" s="36">
        <v>88</v>
      </c>
      <c r="N73" s="36">
        <v>192</v>
      </c>
      <c r="O73" s="36">
        <v>180</v>
      </c>
      <c r="P73" s="36">
        <v>180</v>
      </c>
      <c r="Q73" s="37">
        <v>176</v>
      </c>
      <c r="R73" s="76">
        <v>181</v>
      </c>
      <c r="S73" s="36">
        <v>183</v>
      </c>
      <c r="T73" s="36">
        <v>181</v>
      </c>
      <c r="U73" s="36">
        <v>179</v>
      </c>
      <c r="V73" s="36">
        <v>232</v>
      </c>
      <c r="W73" s="36">
        <v>202</v>
      </c>
      <c r="X73" s="36">
        <v>174</v>
      </c>
      <c r="Y73" s="36">
        <v>229</v>
      </c>
      <c r="Z73" s="36">
        <v>246</v>
      </c>
      <c r="AA73" s="36">
        <v>210</v>
      </c>
      <c r="AB73" s="36">
        <v>227</v>
      </c>
      <c r="AC73" s="36">
        <v>231</v>
      </c>
      <c r="AD73" s="36">
        <v>236</v>
      </c>
      <c r="AE73" s="36">
        <v>254</v>
      </c>
      <c r="AF73" s="38">
        <v>236</v>
      </c>
      <c r="AG73" s="36">
        <v>232</v>
      </c>
      <c r="AH73" s="36">
        <v>221</v>
      </c>
      <c r="AI73" s="36"/>
      <c r="AJ73" s="36"/>
      <c r="AK73" s="36"/>
      <c r="AL73" s="36"/>
      <c r="AM73" s="36"/>
      <c r="AN73" s="36"/>
      <c r="AO73" s="36"/>
    </row>
    <row r="74" spans="1:41" s="70" customFormat="1" ht="6" customHeight="1">
      <c r="A74" s="39"/>
      <c r="B74" s="40"/>
      <c r="C74" s="40"/>
      <c r="D74" s="40"/>
      <c r="E74" s="40"/>
      <c r="F74" s="40"/>
      <c r="G74" s="40"/>
      <c r="H74" s="41"/>
      <c r="I74" s="41"/>
      <c r="J74" s="40"/>
      <c r="K74" s="40"/>
      <c r="L74" s="40"/>
      <c r="M74" s="40"/>
      <c r="N74" s="40"/>
      <c r="O74" s="41"/>
      <c r="P74" s="40"/>
      <c r="Q74" s="40"/>
      <c r="R74" s="41"/>
      <c r="S74" s="41"/>
      <c r="T74" s="41"/>
      <c r="U74" s="40"/>
      <c r="V74" s="41"/>
      <c r="W74" s="41"/>
      <c r="X74" s="40"/>
      <c r="Y74" s="40"/>
      <c r="Z74" s="41"/>
      <c r="AA74" s="41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</row>
    <row r="75" spans="1:41" s="70" customFormat="1" ht="12.75">
      <c r="A75" s="31" t="s">
        <v>44</v>
      </c>
      <c r="B75" s="32" t="s">
        <v>4</v>
      </c>
      <c r="C75" s="33">
        <f>$C$10</f>
        <v>44531</v>
      </c>
      <c r="D75" s="32" t="s">
        <v>4</v>
      </c>
      <c r="E75" s="33">
        <f>$E$10</f>
        <v>44562</v>
      </c>
      <c r="F75" s="33">
        <f>$F$10</f>
        <v>44593</v>
      </c>
      <c r="G75" s="33">
        <f>$G$10</f>
        <v>44621</v>
      </c>
      <c r="H75" s="33">
        <f>$H$10</f>
        <v>44652</v>
      </c>
      <c r="I75" s="33">
        <f>$I$10</f>
        <v>44682</v>
      </c>
      <c r="J75" s="33">
        <f>$J$10</f>
        <v>44713</v>
      </c>
      <c r="K75" s="33">
        <f>$K$10</f>
        <v>44743</v>
      </c>
      <c r="L75" s="33">
        <f>$L$10</f>
        <v>44774</v>
      </c>
      <c r="M75" s="33">
        <f>$M$10</f>
        <v>44805</v>
      </c>
      <c r="N75" s="33">
        <f>$N$10</f>
        <v>44835</v>
      </c>
      <c r="O75" s="33">
        <f>$O$10</f>
        <v>44866</v>
      </c>
      <c r="P75" s="33">
        <f>$P$10</f>
        <v>44896</v>
      </c>
      <c r="Q75" s="32" t="s">
        <v>4</v>
      </c>
      <c r="R75" s="33">
        <f aca="true" t="shared" si="14" ref="R75:AO75">R10</f>
        <v>44927</v>
      </c>
      <c r="S75" s="33">
        <f t="shared" si="14"/>
        <v>44958</v>
      </c>
      <c r="T75" s="33">
        <f t="shared" si="14"/>
        <v>44986</v>
      </c>
      <c r="U75" s="33">
        <f t="shared" si="14"/>
        <v>45017</v>
      </c>
      <c r="V75" s="33">
        <f t="shared" si="14"/>
        <v>45047</v>
      </c>
      <c r="W75" s="33">
        <f t="shared" si="14"/>
        <v>45078</v>
      </c>
      <c r="X75" s="33">
        <f t="shared" si="14"/>
        <v>45108</v>
      </c>
      <c r="Y75" s="33">
        <f t="shared" si="14"/>
        <v>45139</v>
      </c>
      <c r="Z75" s="33">
        <f t="shared" si="14"/>
        <v>45170</v>
      </c>
      <c r="AA75" s="33">
        <f t="shared" si="14"/>
        <v>45200</v>
      </c>
      <c r="AB75" s="33">
        <f t="shared" si="14"/>
        <v>45231</v>
      </c>
      <c r="AC75" s="33">
        <f t="shared" si="14"/>
        <v>45261</v>
      </c>
      <c r="AD75" s="33">
        <f t="shared" si="14"/>
        <v>45292</v>
      </c>
      <c r="AE75" s="33">
        <f t="shared" si="14"/>
        <v>45323</v>
      </c>
      <c r="AF75" s="33">
        <f t="shared" si="14"/>
        <v>45352</v>
      </c>
      <c r="AG75" s="33">
        <f t="shared" si="14"/>
        <v>45383</v>
      </c>
      <c r="AH75" s="33">
        <f t="shared" si="14"/>
        <v>45413</v>
      </c>
      <c r="AI75" s="33">
        <f t="shared" si="14"/>
        <v>45444</v>
      </c>
      <c r="AJ75" s="33">
        <f t="shared" si="14"/>
        <v>45474</v>
      </c>
      <c r="AK75" s="33">
        <f t="shared" si="14"/>
        <v>45505</v>
      </c>
      <c r="AL75" s="33">
        <f t="shared" si="14"/>
        <v>45536</v>
      </c>
      <c r="AM75" s="33">
        <f t="shared" si="14"/>
        <v>45566</v>
      </c>
      <c r="AN75" s="33">
        <f t="shared" si="14"/>
        <v>45597</v>
      </c>
      <c r="AO75" s="33">
        <f t="shared" si="14"/>
        <v>45627</v>
      </c>
    </row>
    <row r="76" spans="1:41" s="70" customFormat="1" ht="12.75">
      <c r="A76" s="34" t="s">
        <v>45</v>
      </c>
      <c r="B76" s="35">
        <v>9705</v>
      </c>
      <c r="C76" s="36">
        <v>0</v>
      </c>
      <c r="D76" s="37">
        <v>9705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1</v>
      </c>
      <c r="K76" s="36">
        <v>12</v>
      </c>
      <c r="L76" s="36">
        <v>26</v>
      </c>
      <c r="M76" s="36">
        <v>44</v>
      </c>
      <c r="N76" s="36">
        <v>60</v>
      </c>
      <c r="O76" s="36">
        <v>64</v>
      </c>
      <c r="P76" s="36">
        <v>82</v>
      </c>
      <c r="Q76" s="37">
        <v>9705</v>
      </c>
      <c r="R76" s="76">
        <v>126</v>
      </c>
      <c r="S76" s="36">
        <v>151</v>
      </c>
      <c r="T76" s="36">
        <v>192</v>
      </c>
      <c r="U76" s="36">
        <v>152</v>
      </c>
      <c r="V76" s="36">
        <v>201</v>
      </c>
      <c r="W76" s="36">
        <v>199</v>
      </c>
      <c r="X76" s="36">
        <v>226</v>
      </c>
      <c r="Y76" s="36">
        <v>271</v>
      </c>
      <c r="Z76" s="36">
        <v>254</v>
      </c>
      <c r="AA76" s="36">
        <v>298</v>
      </c>
      <c r="AB76" s="36">
        <v>321</v>
      </c>
      <c r="AC76" s="36">
        <v>309</v>
      </c>
      <c r="AD76" s="36">
        <v>375</v>
      </c>
      <c r="AE76" s="36">
        <v>330</v>
      </c>
      <c r="AF76" s="38">
        <v>351</v>
      </c>
      <c r="AG76" s="36">
        <v>398</v>
      </c>
      <c r="AH76" s="36">
        <v>380</v>
      </c>
      <c r="AI76" s="36"/>
      <c r="AJ76" s="36"/>
      <c r="AK76" s="36"/>
      <c r="AL76" s="36"/>
      <c r="AM76" s="36"/>
      <c r="AN76" s="36"/>
      <c r="AO76" s="36"/>
    </row>
    <row r="77" spans="1:41" s="70" customFormat="1" ht="6" customHeight="1">
      <c r="A77" s="77"/>
      <c r="B77" s="78"/>
      <c r="C77" s="78"/>
      <c r="D77" s="78"/>
      <c r="E77" s="78"/>
      <c r="F77" s="78"/>
      <c r="G77" s="78"/>
      <c r="H77" s="79"/>
      <c r="I77" s="79"/>
      <c r="J77" s="78"/>
      <c r="K77" s="78"/>
      <c r="L77" s="78"/>
      <c r="M77" s="78"/>
      <c r="N77" s="78"/>
      <c r="O77" s="79"/>
      <c r="P77" s="78"/>
      <c r="Q77" s="78"/>
      <c r="R77" s="79"/>
      <c r="S77" s="79"/>
      <c r="T77" s="41"/>
      <c r="U77" s="40"/>
      <c r="V77" s="41"/>
      <c r="W77" s="41"/>
      <c r="X77" s="40"/>
      <c r="Y77" s="40"/>
      <c r="Z77" s="41"/>
      <c r="AA77" s="41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</row>
    <row r="78" spans="1:41" s="70" customFormat="1" ht="12.75">
      <c r="A78" s="80" t="s">
        <v>46</v>
      </c>
      <c r="B78" s="81"/>
      <c r="C78" s="9">
        <f>$C$10</f>
        <v>44531</v>
      </c>
      <c r="D78" s="81" t="s">
        <v>47</v>
      </c>
      <c r="E78" s="9">
        <f>$E$10</f>
        <v>44562</v>
      </c>
      <c r="F78" s="9">
        <f>$F$10</f>
        <v>44593</v>
      </c>
      <c r="G78" s="9">
        <f>$G$10</f>
        <v>44621</v>
      </c>
      <c r="H78" s="9">
        <f>$H$10</f>
        <v>44652</v>
      </c>
      <c r="I78" s="9">
        <f>$I$10</f>
        <v>44682</v>
      </c>
      <c r="J78" s="9">
        <f>$J$10</f>
        <v>44713</v>
      </c>
      <c r="K78" s="9">
        <f>$K$10</f>
        <v>44743</v>
      </c>
      <c r="L78" s="9">
        <f>$L$10</f>
        <v>44774</v>
      </c>
      <c r="M78" s="9">
        <f>$M$10</f>
        <v>44805</v>
      </c>
      <c r="N78" s="9">
        <f>$N$10</f>
        <v>44835</v>
      </c>
      <c r="O78" s="9">
        <f>$O$10</f>
        <v>44866</v>
      </c>
      <c r="P78" s="9">
        <f>$P$10</f>
        <v>44896</v>
      </c>
      <c r="Q78" s="8" t="s">
        <v>47</v>
      </c>
      <c r="R78" s="9">
        <f aca="true" t="shared" si="15" ref="R78:AO78">R10</f>
        <v>44927</v>
      </c>
      <c r="S78" s="9">
        <f t="shared" si="15"/>
        <v>44958</v>
      </c>
      <c r="T78" s="82">
        <f t="shared" si="15"/>
        <v>44986</v>
      </c>
      <c r="U78" s="33">
        <f t="shared" si="15"/>
        <v>45017</v>
      </c>
      <c r="V78" s="33">
        <f t="shared" si="15"/>
        <v>45047</v>
      </c>
      <c r="W78" s="33">
        <f t="shared" si="15"/>
        <v>45078</v>
      </c>
      <c r="X78" s="33">
        <f t="shared" si="15"/>
        <v>45108</v>
      </c>
      <c r="Y78" s="33">
        <f t="shared" si="15"/>
        <v>45139</v>
      </c>
      <c r="Z78" s="33">
        <f t="shared" si="15"/>
        <v>45170</v>
      </c>
      <c r="AA78" s="33">
        <f t="shared" si="15"/>
        <v>45200</v>
      </c>
      <c r="AB78" s="33">
        <f t="shared" si="15"/>
        <v>45231</v>
      </c>
      <c r="AC78" s="33">
        <f t="shared" si="15"/>
        <v>45261</v>
      </c>
      <c r="AD78" s="33">
        <f t="shared" si="15"/>
        <v>45292</v>
      </c>
      <c r="AE78" s="33">
        <f t="shared" si="15"/>
        <v>45323</v>
      </c>
      <c r="AF78" s="33">
        <f t="shared" si="15"/>
        <v>45352</v>
      </c>
      <c r="AG78" s="33">
        <f t="shared" si="15"/>
        <v>45383</v>
      </c>
      <c r="AH78" s="33">
        <f t="shared" si="15"/>
        <v>45413</v>
      </c>
      <c r="AI78" s="33">
        <f t="shared" si="15"/>
        <v>45444</v>
      </c>
      <c r="AJ78" s="33">
        <f t="shared" si="15"/>
        <v>45474</v>
      </c>
      <c r="AK78" s="33">
        <f t="shared" si="15"/>
        <v>45505</v>
      </c>
      <c r="AL78" s="33">
        <f t="shared" si="15"/>
        <v>45536</v>
      </c>
      <c r="AM78" s="33">
        <f t="shared" si="15"/>
        <v>45566</v>
      </c>
      <c r="AN78" s="33">
        <f t="shared" si="15"/>
        <v>45597</v>
      </c>
      <c r="AO78" s="33">
        <f t="shared" si="15"/>
        <v>45627</v>
      </c>
    </row>
    <row r="79" spans="1:41" s="70" customFormat="1" ht="12.75">
      <c r="A79" s="11" t="s">
        <v>48</v>
      </c>
      <c r="B79" s="83"/>
      <c r="C79" s="13">
        <v>525</v>
      </c>
      <c r="D79" s="324">
        <v>3709</v>
      </c>
      <c r="E79" s="13">
        <v>535</v>
      </c>
      <c r="F79" s="13">
        <v>734</v>
      </c>
      <c r="G79" s="13">
        <v>1238</v>
      </c>
      <c r="H79" s="13">
        <v>1286</v>
      </c>
      <c r="I79" s="13">
        <v>1189</v>
      </c>
      <c r="J79" s="13">
        <v>1164</v>
      </c>
      <c r="K79" s="13">
        <v>1201</v>
      </c>
      <c r="L79" s="13">
        <v>1521</v>
      </c>
      <c r="M79" s="13">
        <v>1553</v>
      </c>
      <c r="N79" s="13">
        <v>1726</v>
      </c>
      <c r="O79" s="13">
        <v>1723</v>
      </c>
      <c r="P79" s="84">
        <v>1765</v>
      </c>
      <c r="Q79" s="324">
        <v>3709</v>
      </c>
      <c r="R79" s="13">
        <v>1929</v>
      </c>
      <c r="S79" s="85">
        <v>1874</v>
      </c>
      <c r="T79" s="86">
        <v>2266</v>
      </c>
      <c r="U79" s="87">
        <v>2198</v>
      </c>
      <c r="V79" s="36">
        <v>2252</v>
      </c>
      <c r="W79" s="36">
        <v>2065</v>
      </c>
      <c r="X79" s="36">
        <v>2142</v>
      </c>
      <c r="Y79" s="36">
        <v>2073</v>
      </c>
      <c r="Z79" s="36">
        <v>2165</v>
      </c>
      <c r="AA79" s="36">
        <v>2315</v>
      </c>
      <c r="AB79" s="36">
        <v>2201</v>
      </c>
      <c r="AC79" s="36">
        <v>2329</v>
      </c>
      <c r="AD79" s="87">
        <v>2503</v>
      </c>
      <c r="AE79" s="36">
        <v>2624</v>
      </c>
      <c r="AF79" s="38">
        <v>2549</v>
      </c>
      <c r="AG79" s="88">
        <v>2681</v>
      </c>
      <c r="AH79" s="36">
        <v>2636</v>
      </c>
      <c r="AI79" s="36"/>
      <c r="AJ79" s="36"/>
      <c r="AK79" s="36"/>
      <c r="AL79" s="36"/>
      <c r="AM79" s="36"/>
      <c r="AN79" s="36"/>
      <c r="AO79" s="36"/>
    </row>
    <row r="80" spans="1:41" s="70" customFormat="1" ht="12.75">
      <c r="A80" s="11" t="s">
        <v>49</v>
      </c>
      <c r="B80" s="83"/>
      <c r="C80" s="13">
        <v>0</v>
      </c>
      <c r="D80" s="324"/>
      <c r="E80" s="13">
        <v>172</v>
      </c>
      <c r="F80" s="13">
        <v>67</v>
      </c>
      <c r="G80" s="13">
        <v>26</v>
      </c>
      <c r="H80" s="13">
        <v>1</v>
      </c>
      <c r="I80" s="13">
        <v>3</v>
      </c>
      <c r="J80" s="13">
        <v>86</v>
      </c>
      <c r="K80" s="13">
        <v>59</v>
      </c>
      <c r="L80" s="13">
        <v>18</v>
      </c>
      <c r="M80" s="13">
        <v>1</v>
      </c>
      <c r="N80" s="13">
        <v>2</v>
      </c>
      <c r="O80" s="13">
        <v>6</v>
      </c>
      <c r="P80" s="84">
        <v>73</v>
      </c>
      <c r="Q80" s="324"/>
      <c r="R80" s="13">
        <v>71</v>
      </c>
      <c r="S80" s="85">
        <v>12</v>
      </c>
      <c r="T80" s="86">
        <v>10</v>
      </c>
      <c r="U80" s="21">
        <v>12</v>
      </c>
      <c r="V80" s="36">
        <v>12</v>
      </c>
      <c r="W80" s="36">
        <v>0</v>
      </c>
      <c r="X80" s="36">
        <v>0</v>
      </c>
      <c r="Y80" s="36">
        <v>0</v>
      </c>
      <c r="Z80" s="36">
        <v>6</v>
      </c>
      <c r="AA80" s="36">
        <v>2</v>
      </c>
      <c r="AB80" s="36">
        <v>7</v>
      </c>
      <c r="AC80" s="36">
        <v>1</v>
      </c>
      <c r="AD80" s="21">
        <v>10</v>
      </c>
      <c r="AE80" s="36">
        <v>32</v>
      </c>
      <c r="AF80" s="38">
        <v>3</v>
      </c>
      <c r="AG80" s="24">
        <v>1</v>
      </c>
      <c r="AH80" s="36">
        <v>1</v>
      </c>
      <c r="AI80" s="36"/>
      <c r="AJ80" s="36"/>
      <c r="AK80" s="36"/>
      <c r="AL80" s="36"/>
      <c r="AM80" s="36"/>
      <c r="AN80" s="36"/>
      <c r="AO80" s="36"/>
    </row>
    <row r="81" spans="1:41" s="90" customFormat="1" ht="12.75">
      <c r="A81" s="26" t="s">
        <v>39</v>
      </c>
      <c r="B81" s="28">
        <f aca="true" t="shared" si="16" ref="B81:AO81">SUM(B79:B80)</f>
        <v>0</v>
      </c>
      <c r="C81" s="28">
        <f t="shared" si="16"/>
        <v>525</v>
      </c>
      <c r="D81" s="28">
        <f t="shared" si="16"/>
        <v>3709</v>
      </c>
      <c r="E81" s="28">
        <f t="shared" si="16"/>
        <v>707</v>
      </c>
      <c r="F81" s="28">
        <f t="shared" si="16"/>
        <v>801</v>
      </c>
      <c r="G81" s="28">
        <f t="shared" si="16"/>
        <v>1264</v>
      </c>
      <c r="H81" s="28">
        <f t="shared" si="16"/>
        <v>1287</v>
      </c>
      <c r="I81" s="28">
        <f t="shared" si="16"/>
        <v>1192</v>
      </c>
      <c r="J81" s="28">
        <f t="shared" si="16"/>
        <v>1250</v>
      </c>
      <c r="K81" s="28">
        <f t="shared" si="16"/>
        <v>1260</v>
      </c>
      <c r="L81" s="28">
        <f t="shared" si="16"/>
        <v>1539</v>
      </c>
      <c r="M81" s="28">
        <f t="shared" si="16"/>
        <v>1554</v>
      </c>
      <c r="N81" s="28">
        <f t="shared" si="16"/>
        <v>1728</v>
      </c>
      <c r="O81" s="28">
        <f t="shared" si="16"/>
        <v>1729</v>
      </c>
      <c r="P81" s="28">
        <f t="shared" si="16"/>
        <v>1838</v>
      </c>
      <c r="Q81" s="28">
        <f>SUM(Q79:Q80)</f>
        <v>3709</v>
      </c>
      <c r="R81" s="28">
        <f t="shared" si="16"/>
        <v>2000</v>
      </c>
      <c r="S81" s="28">
        <f t="shared" si="16"/>
        <v>1886</v>
      </c>
      <c r="T81" s="89">
        <f t="shared" si="16"/>
        <v>2276</v>
      </c>
      <c r="U81" s="58">
        <f t="shared" si="16"/>
        <v>2210</v>
      </c>
      <c r="V81" s="58">
        <f t="shared" si="16"/>
        <v>2264</v>
      </c>
      <c r="W81" s="58">
        <f t="shared" si="16"/>
        <v>2065</v>
      </c>
      <c r="X81" s="58">
        <f t="shared" si="16"/>
        <v>2142</v>
      </c>
      <c r="Y81" s="58">
        <f t="shared" si="16"/>
        <v>2073</v>
      </c>
      <c r="Z81" s="58">
        <f t="shared" si="16"/>
        <v>2171</v>
      </c>
      <c r="AA81" s="58">
        <f t="shared" si="16"/>
        <v>2317</v>
      </c>
      <c r="AB81" s="58">
        <f t="shared" si="16"/>
        <v>2208</v>
      </c>
      <c r="AC81" s="58">
        <f t="shared" si="16"/>
        <v>2330</v>
      </c>
      <c r="AD81" s="58">
        <f t="shared" si="16"/>
        <v>2513</v>
      </c>
      <c r="AE81" s="58">
        <f t="shared" si="16"/>
        <v>2656</v>
      </c>
      <c r="AF81" s="58">
        <f t="shared" si="16"/>
        <v>2552</v>
      </c>
      <c r="AG81" s="58">
        <f t="shared" si="16"/>
        <v>2682</v>
      </c>
      <c r="AH81" s="58">
        <f t="shared" si="16"/>
        <v>2637</v>
      </c>
      <c r="AI81" s="58">
        <f t="shared" si="16"/>
        <v>0</v>
      </c>
      <c r="AJ81" s="58">
        <f t="shared" si="16"/>
        <v>0</v>
      </c>
      <c r="AK81" s="58">
        <f t="shared" si="16"/>
        <v>0</v>
      </c>
      <c r="AL81" s="58">
        <f t="shared" si="16"/>
        <v>0</v>
      </c>
      <c r="AM81" s="58">
        <f t="shared" si="16"/>
        <v>0</v>
      </c>
      <c r="AN81" s="58">
        <f t="shared" si="16"/>
        <v>0</v>
      </c>
      <c r="AO81" s="58">
        <f t="shared" si="16"/>
        <v>0</v>
      </c>
    </row>
    <row r="82" spans="1:41" s="70" customFormat="1" ht="6" customHeight="1">
      <c r="A82" s="91"/>
      <c r="B82" s="92"/>
      <c r="C82" s="92"/>
      <c r="D82" s="92"/>
      <c r="E82" s="92"/>
      <c r="F82" s="92"/>
      <c r="G82" s="92"/>
      <c r="H82" s="93"/>
      <c r="I82" s="93"/>
      <c r="J82" s="92"/>
      <c r="K82" s="92"/>
      <c r="L82" s="92"/>
      <c r="M82" s="92"/>
      <c r="N82" s="92"/>
      <c r="O82" s="93"/>
      <c r="P82" s="92"/>
      <c r="Q82" s="92"/>
      <c r="R82" s="93"/>
      <c r="S82" s="93"/>
      <c r="T82" s="41"/>
      <c r="U82" s="40"/>
      <c r="V82" s="41"/>
      <c r="W82" s="41"/>
      <c r="X82" s="40"/>
      <c r="Y82" s="40"/>
      <c r="Z82" s="41"/>
      <c r="AA82" s="41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</row>
    <row r="83" spans="1:41" s="70" customFormat="1" ht="12.75">
      <c r="A83" s="94" t="s">
        <v>50</v>
      </c>
      <c r="B83" s="95"/>
      <c r="C83" s="33">
        <f>$C$10</f>
        <v>44531</v>
      </c>
      <c r="D83" s="95"/>
      <c r="E83" s="33">
        <f>$E$10</f>
        <v>44562</v>
      </c>
      <c r="F83" s="33">
        <f>$F$10</f>
        <v>44593</v>
      </c>
      <c r="G83" s="33">
        <f>$G$10</f>
        <v>44621</v>
      </c>
      <c r="H83" s="33">
        <f>$H$10</f>
        <v>44652</v>
      </c>
      <c r="I83" s="33">
        <f>$I$10</f>
        <v>44682</v>
      </c>
      <c r="J83" s="33">
        <f>$J$10</f>
        <v>44713</v>
      </c>
      <c r="K83" s="33">
        <f>$K$10</f>
        <v>44743</v>
      </c>
      <c r="L83" s="33">
        <f>$L$10</f>
        <v>44774</v>
      </c>
      <c r="M83" s="33">
        <f>$M$10</f>
        <v>44805</v>
      </c>
      <c r="N83" s="33">
        <f>$N$10</f>
        <v>44835</v>
      </c>
      <c r="O83" s="33">
        <f>$O$10</f>
        <v>44866</v>
      </c>
      <c r="P83" s="33">
        <f>$P$10</f>
        <v>44896</v>
      </c>
      <c r="Q83" s="95"/>
      <c r="R83" s="33">
        <f aca="true" t="shared" si="17" ref="R83:AO83">R10</f>
        <v>44927</v>
      </c>
      <c r="S83" s="33">
        <f t="shared" si="17"/>
        <v>44958</v>
      </c>
      <c r="T83" s="33">
        <f t="shared" si="17"/>
        <v>44986</v>
      </c>
      <c r="U83" s="33">
        <f t="shared" si="17"/>
        <v>45017</v>
      </c>
      <c r="V83" s="33">
        <f t="shared" si="17"/>
        <v>45047</v>
      </c>
      <c r="W83" s="33">
        <f t="shared" si="17"/>
        <v>45078</v>
      </c>
      <c r="X83" s="33">
        <f t="shared" si="17"/>
        <v>45108</v>
      </c>
      <c r="Y83" s="33">
        <f t="shared" si="17"/>
        <v>45139</v>
      </c>
      <c r="Z83" s="33">
        <f t="shared" si="17"/>
        <v>45170</v>
      </c>
      <c r="AA83" s="33">
        <f t="shared" si="17"/>
        <v>45200</v>
      </c>
      <c r="AB83" s="33">
        <f t="shared" si="17"/>
        <v>45231</v>
      </c>
      <c r="AC83" s="33">
        <f t="shared" si="17"/>
        <v>45261</v>
      </c>
      <c r="AD83" s="33">
        <f t="shared" si="17"/>
        <v>45292</v>
      </c>
      <c r="AE83" s="33">
        <f t="shared" si="17"/>
        <v>45323</v>
      </c>
      <c r="AF83" s="33">
        <f t="shared" si="17"/>
        <v>45352</v>
      </c>
      <c r="AG83" s="33">
        <f t="shared" si="17"/>
        <v>45383</v>
      </c>
      <c r="AH83" s="33">
        <f t="shared" si="17"/>
        <v>45413</v>
      </c>
      <c r="AI83" s="33">
        <f t="shared" si="17"/>
        <v>45444</v>
      </c>
      <c r="AJ83" s="33">
        <f t="shared" si="17"/>
        <v>45474</v>
      </c>
      <c r="AK83" s="33">
        <f t="shared" si="17"/>
        <v>45505</v>
      </c>
      <c r="AL83" s="33">
        <f t="shared" si="17"/>
        <v>45536</v>
      </c>
      <c r="AM83" s="33">
        <f t="shared" si="17"/>
        <v>45566</v>
      </c>
      <c r="AN83" s="33">
        <f t="shared" si="17"/>
        <v>45597</v>
      </c>
      <c r="AO83" s="33">
        <f t="shared" si="17"/>
        <v>45627</v>
      </c>
    </row>
    <row r="84" spans="1:41" s="70" customFormat="1" ht="12.75">
      <c r="A84" s="96" t="s">
        <v>51</v>
      </c>
      <c r="B84" s="97"/>
      <c r="C84" s="36">
        <v>0</v>
      </c>
      <c r="D84" s="98"/>
      <c r="E84" s="36">
        <v>0</v>
      </c>
      <c r="F84" s="36">
        <v>0</v>
      </c>
      <c r="G84" s="99">
        <v>320</v>
      </c>
      <c r="H84" s="36">
        <v>314</v>
      </c>
      <c r="I84" s="36">
        <v>406</v>
      </c>
      <c r="J84" s="36">
        <v>391</v>
      </c>
      <c r="K84" s="36">
        <v>446</v>
      </c>
      <c r="L84" s="36">
        <v>475</v>
      </c>
      <c r="M84" s="36">
        <v>450</v>
      </c>
      <c r="N84" s="36">
        <v>433</v>
      </c>
      <c r="O84" s="36">
        <v>386</v>
      </c>
      <c r="P84" s="36">
        <v>415</v>
      </c>
      <c r="Q84" s="98"/>
      <c r="R84" s="76">
        <v>430</v>
      </c>
      <c r="S84" s="36">
        <v>415</v>
      </c>
      <c r="T84" s="36">
        <v>497</v>
      </c>
      <c r="U84" s="36">
        <v>512</v>
      </c>
      <c r="V84" s="36">
        <v>525</v>
      </c>
      <c r="W84" s="36">
        <v>429</v>
      </c>
      <c r="X84" s="36">
        <v>388</v>
      </c>
      <c r="Y84" s="36">
        <v>473</v>
      </c>
      <c r="Z84" s="36">
        <v>359</v>
      </c>
      <c r="AA84" s="36">
        <v>358</v>
      </c>
      <c r="AB84" s="36">
        <v>349</v>
      </c>
      <c r="AC84" s="36">
        <v>394</v>
      </c>
      <c r="AD84" s="36">
        <v>361</v>
      </c>
      <c r="AE84" s="36">
        <v>384</v>
      </c>
      <c r="AF84" s="38">
        <v>361</v>
      </c>
      <c r="AG84" s="36">
        <v>356</v>
      </c>
      <c r="AH84" s="36">
        <v>393</v>
      </c>
      <c r="AI84" s="36"/>
      <c r="AJ84" s="36"/>
      <c r="AK84" s="36"/>
      <c r="AL84" s="36"/>
      <c r="AM84" s="36"/>
      <c r="AN84" s="36"/>
      <c r="AO84" s="36"/>
    </row>
    <row r="85" spans="1:41" s="70" customFormat="1" ht="6" customHeight="1">
      <c r="A85" s="39"/>
      <c r="B85" s="40"/>
      <c r="C85" s="40"/>
      <c r="D85" s="40"/>
      <c r="E85" s="40"/>
      <c r="F85" s="40"/>
      <c r="G85" s="40"/>
      <c r="H85" s="41"/>
      <c r="I85" s="41"/>
      <c r="J85" s="40"/>
      <c r="K85" s="40"/>
      <c r="L85" s="40"/>
      <c r="M85" s="40"/>
      <c r="N85" s="40"/>
      <c r="O85" s="41"/>
      <c r="P85" s="78"/>
      <c r="Q85" s="78"/>
      <c r="R85" s="79"/>
      <c r="S85" s="79"/>
      <c r="T85" s="41"/>
      <c r="U85" s="40"/>
      <c r="V85" s="41"/>
      <c r="W85" s="41"/>
      <c r="X85" s="40"/>
      <c r="Y85" s="40"/>
      <c r="Z85" s="41"/>
      <c r="AA85" s="41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</row>
    <row r="86" spans="1:41" s="70" customFormat="1" ht="12.75">
      <c r="A86" s="100" t="s">
        <v>52</v>
      </c>
      <c r="B86" s="101"/>
      <c r="C86" s="102">
        <f>$C$10</f>
        <v>44531</v>
      </c>
      <c r="D86" s="101"/>
      <c r="E86" s="102">
        <f>$E$10</f>
        <v>44562</v>
      </c>
      <c r="F86" s="102">
        <f>$F$10</f>
        <v>44593</v>
      </c>
      <c r="G86" s="102">
        <f>$G$10</f>
        <v>44621</v>
      </c>
      <c r="H86" s="102">
        <f>$H$10</f>
        <v>44652</v>
      </c>
      <c r="I86" s="102">
        <f>$I$10</f>
        <v>44682</v>
      </c>
      <c r="J86" s="102">
        <f>$J$10</f>
        <v>44713</v>
      </c>
      <c r="K86" s="102">
        <f>$K$10</f>
        <v>44743</v>
      </c>
      <c r="L86" s="102">
        <f>$L$10</f>
        <v>44774</v>
      </c>
      <c r="M86" s="102">
        <f>$M$10</f>
        <v>44805</v>
      </c>
      <c r="N86" s="102">
        <f>$N$10</f>
        <v>44835</v>
      </c>
      <c r="O86" s="102">
        <f>$O$10</f>
        <v>44866</v>
      </c>
      <c r="P86" s="103">
        <f>$P$10</f>
        <v>44896</v>
      </c>
      <c r="Q86" s="104"/>
      <c r="R86" s="9">
        <f aca="true" t="shared" si="18" ref="R86:AO86">R10</f>
        <v>44927</v>
      </c>
      <c r="S86" s="9">
        <f t="shared" si="18"/>
        <v>44958</v>
      </c>
      <c r="T86" s="82">
        <f t="shared" si="18"/>
        <v>44986</v>
      </c>
      <c r="U86" s="33">
        <f t="shared" si="18"/>
        <v>45017</v>
      </c>
      <c r="V86" s="33">
        <f t="shared" si="18"/>
        <v>45047</v>
      </c>
      <c r="W86" s="33">
        <f t="shared" si="18"/>
        <v>45078</v>
      </c>
      <c r="X86" s="33">
        <f t="shared" si="18"/>
        <v>45108</v>
      </c>
      <c r="Y86" s="33">
        <f t="shared" si="18"/>
        <v>45139</v>
      </c>
      <c r="Z86" s="33">
        <f t="shared" si="18"/>
        <v>45170</v>
      </c>
      <c r="AA86" s="33">
        <f t="shared" si="18"/>
        <v>45200</v>
      </c>
      <c r="AB86" s="33">
        <f t="shared" si="18"/>
        <v>45231</v>
      </c>
      <c r="AC86" s="33">
        <f t="shared" si="18"/>
        <v>45261</v>
      </c>
      <c r="AD86" s="33">
        <f t="shared" si="18"/>
        <v>45292</v>
      </c>
      <c r="AE86" s="105">
        <f t="shared" si="18"/>
        <v>45323</v>
      </c>
      <c r="AF86" s="33">
        <f t="shared" si="18"/>
        <v>45352</v>
      </c>
      <c r="AG86" s="33">
        <f t="shared" si="18"/>
        <v>45383</v>
      </c>
      <c r="AH86" s="33">
        <f t="shared" si="18"/>
        <v>45413</v>
      </c>
      <c r="AI86" s="33">
        <f t="shared" si="18"/>
        <v>45444</v>
      </c>
      <c r="AJ86" s="33">
        <f t="shared" si="18"/>
        <v>45474</v>
      </c>
      <c r="AK86" s="33">
        <f t="shared" si="18"/>
        <v>45505</v>
      </c>
      <c r="AL86" s="33">
        <f t="shared" si="18"/>
        <v>45536</v>
      </c>
      <c r="AM86" s="33">
        <f t="shared" si="18"/>
        <v>45566</v>
      </c>
      <c r="AN86" s="33">
        <f t="shared" si="18"/>
        <v>45597</v>
      </c>
      <c r="AO86" s="33">
        <f t="shared" si="18"/>
        <v>45627</v>
      </c>
    </row>
    <row r="87" spans="1:41" ht="12.75">
      <c r="A87" s="106" t="s">
        <v>53</v>
      </c>
      <c r="B87" s="107"/>
      <c r="C87" s="108">
        <v>13124</v>
      </c>
      <c r="D87" s="109"/>
      <c r="E87" s="108">
        <v>18711</v>
      </c>
      <c r="F87" s="110">
        <v>21805</v>
      </c>
      <c r="G87" s="108">
        <v>24241</v>
      </c>
      <c r="H87" s="108">
        <v>20409</v>
      </c>
      <c r="I87" s="108">
        <v>23062</v>
      </c>
      <c r="J87" s="108">
        <v>26943</v>
      </c>
      <c r="K87" s="108">
        <v>36813</v>
      </c>
      <c r="L87" s="111">
        <v>29827</v>
      </c>
      <c r="M87" s="108">
        <v>24165</v>
      </c>
      <c r="N87" s="108">
        <v>25577</v>
      </c>
      <c r="O87" s="108">
        <v>26443</v>
      </c>
      <c r="P87" s="112">
        <v>34638</v>
      </c>
      <c r="Q87" s="113"/>
      <c r="R87" s="114">
        <v>34517</v>
      </c>
      <c r="S87" s="115">
        <v>34139</v>
      </c>
      <c r="T87" s="116">
        <v>41835</v>
      </c>
      <c r="U87" s="35">
        <v>41713</v>
      </c>
      <c r="V87" s="117">
        <v>43773</v>
      </c>
      <c r="W87" s="35">
        <v>41136</v>
      </c>
      <c r="X87" s="35">
        <v>43677</v>
      </c>
      <c r="Y87" s="35">
        <v>39764</v>
      </c>
      <c r="Z87" s="35">
        <v>42037</v>
      </c>
      <c r="AA87" s="35">
        <v>40463</v>
      </c>
      <c r="AB87" s="35">
        <v>40088</v>
      </c>
      <c r="AC87" s="35">
        <v>36926</v>
      </c>
      <c r="AD87" s="118">
        <v>37813</v>
      </c>
      <c r="AE87" s="119">
        <v>34221</v>
      </c>
      <c r="AF87" s="120">
        <v>33862</v>
      </c>
      <c r="AG87" s="121">
        <v>23087</v>
      </c>
      <c r="AH87" s="121">
        <v>30970</v>
      </c>
      <c r="AI87" s="35"/>
      <c r="AJ87" s="35"/>
      <c r="AK87" s="35"/>
      <c r="AL87" s="35"/>
      <c r="AM87" s="35"/>
      <c r="AN87" s="35"/>
      <c r="AO87" s="35"/>
    </row>
    <row r="88" spans="1:41" ht="6" customHeight="1">
      <c r="A88" s="39"/>
      <c r="B88" s="40"/>
      <c r="C88" s="40"/>
      <c r="D88" s="40"/>
      <c r="E88" s="40"/>
      <c r="F88" s="40"/>
      <c r="G88" s="40"/>
      <c r="H88" s="41"/>
      <c r="I88" s="41"/>
      <c r="J88" s="40"/>
      <c r="K88" s="40"/>
      <c r="L88" s="40"/>
      <c r="M88" s="40"/>
      <c r="N88" s="40"/>
      <c r="O88" s="41"/>
      <c r="P88" s="92"/>
      <c r="Q88" s="92"/>
      <c r="R88" s="93"/>
      <c r="S88" s="93"/>
      <c r="T88" s="41"/>
      <c r="U88" s="40"/>
      <c r="V88" s="41"/>
      <c r="W88" s="41"/>
      <c r="X88" s="40"/>
      <c r="Y88" s="40"/>
      <c r="Z88" s="41"/>
      <c r="AA88" s="41"/>
      <c r="AB88" s="40"/>
      <c r="AC88" s="40"/>
      <c r="AD88" s="40"/>
      <c r="AE88" s="92"/>
      <c r="AF88" s="40"/>
      <c r="AG88" s="40"/>
      <c r="AH88" s="40"/>
      <c r="AI88" s="40"/>
      <c r="AJ88" s="40"/>
      <c r="AK88" s="40"/>
      <c r="AL88" s="40"/>
      <c r="AM88" s="40"/>
      <c r="AN88" s="40"/>
      <c r="AO88" s="40"/>
    </row>
    <row r="89" spans="1:41" ht="12.75">
      <c r="A89" s="122" t="s">
        <v>54</v>
      </c>
      <c r="B89" s="123"/>
      <c r="C89" s="33">
        <f>$C$10</f>
        <v>44531</v>
      </c>
      <c r="D89" s="123"/>
      <c r="E89" s="33">
        <f>$E$10</f>
        <v>44562</v>
      </c>
      <c r="F89" s="33">
        <f>$F$10</f>
        <v>44593</v>
      </c>
      <c r="G89" s="33">
        <f>$G$10</f>
        <v>44621</v>
      </c>
      <c r="H89" s="33">
        <f>$H$10</f>
        <v>44652</v>
      </c>
      <c r="I89" s="33">
        <f>$I$10</f>
        <v>44682</v>
      </c>
      <c r="J89" s="33">
        <f>$J$10</f>
        <v>44713</v>
      </c>
      <c r="K89" s="33">
        <f>$K$10</f>
        <v>44743</v>
      </c>
      <c r="L89" s="33">
        <f>$L$10</f>
        <v>44774</v>
      </c>
      <c r="M89" s="33">
        <f>$M$10</f>
        <v>44805</v>
      </c>
      <c r="N89" s="33">
        <f>$N$10</f>
        <v>44835</v>
      </c>
      <c r="O89" s="33">
        <f>$O$10</f>
        <v>44866</v>
      </c>
      <c r="P89" s="33">
        <f>P86</f>
        <v>44896</v>
      </c>
      <c r="Q89" s="123"/>
      <c r="R89" s="33">
        <f aca="true" t="shared" si="19" ref="R89:AO89">R10</f>
        <v>44927</v>
      </c>
      <c r="S89" s="33">
        <f t="shared" si="19"/>
        <v>44958</v>
      </c>
      <c r="T89" s="33">
        <f t="shared" si="19"/>
        <v>44986</v>
      </c>
      <c r="U89" s="33">
        <f t="shared" si="19"/>
        <v>45017</v>
      </c>
      <c r="V89" s="33">
        <f t="shared" si="19"/>
        <v>45047</v>
      </c>
      <c r="W89" s="33">
        <f t="shared" si="19"/>
        <v>45078</v>
      </c>
      <c r="X89" s="33">
        <f t="shared" si="19"/>
        <v>45108</v>
      </c>
      <c r="Y89" s="33">
        <f t="shared" si="19"/>
        <v>45139</v>
      </c>
      <c r="Z89" s="33">
        <f t="shared" si="19"/>
        <v>45170</v>
      </c>
      <c r="AA89" s="33">
        <f t="shared" si="19"/>
        <v>45200</v>
      </c>
      <c r="AB89" s="33">
        <f t="shared" si="19"/>
        <v>45231</v>
      </c>
      <c r="AC89" s="33">
        <f t="shared" si="19"/>
        <v>45261</v>
      </c>
      <c r="AD89" s="33">
        <f t="shared" si="19"/>
        <v>45292</v>
      </c>
      <c r="AE89" s="33">
        <f t="shared" si="19"/>
        <v>45323</v>
      </c>
      <c r="AF89" s="33">
        <f t="shared" si="19"/>
        <v>45352</v>
      </c>
      <c r="AG89" s="33">
        <f t="shared" si="19"/>
        <v>45383</v>
      </c>
      <c r="AH89" s="33">
        <f t="shared" si="19"/>
        <v>45413</v>
      </c>
      <c r="AI89" s="33">
        <f t="shared" si="19"/>
        <v>45444</v>
      </c>
      <c r="AJ89" s="33">
        <f t="shared" si="19"/>
        <v>45474</v>
      </c>
      <c r="AK89" s="33">
        <f t="shared" si="19"/>
        <v>45505</v>
      </c>
      <c r="AL89" s="33">
        <f t="shared" si="19"/>
        <v>45536</v>
      </c>
      <c r="AM89" s="33">
        <f t="shared" si="19"/>
        <v>45566</v>
      </c>
      <c r="AN89" s="33">
        <f t="shared" si="19"/>
        <v>45597</v>
      </c>
      <c r="AO89" s="33">
        <f t="shared" si="19"/>
        <v>45627</v>
      </c>
    </row>
    <row r="90" spans="1:41" ht="15">
      <c r="A90" s="124" t="s">
        <v>55</v>
      </c>
      <c r="B90" s="125" t="s">
        <v>56</v>
      </c>
      <c r="C90" s="36">
        <v>23</v>
      </c>
      <c r="D90" s="126" t="s">
        <v>56</v>
      </c>
      <c r="E90" s="36">
        <v>21</v>
      </c>
      <c r="F90" s="36">
        <v>6</v>
      </c>
      <c r="G90" s="36">
        <v>8</v>
      </c>
      <c r="H90" s="36">
        <v>22</v>
      </c>
      <c r="I90" s="127">
        <v>32</v>
      </c>
      <c r="J90" s="36">
        <v>51</v>
      </c>
      <c r="K90" s="36">
        <v>67</v>
      </c>
      <c r="L90" s="36">
        <v>80</v>
      </c>
      <c r="M90" s="36">
        <v>65</v>
      </c>
      <c r="N90" s="16">
        <v>84</v>
      </c>
      <c r="O90" s="36">
        <v>40</v>
      </c>
      <c r="P90" s="62">
        <v>76</v>
      </c>
      <c r="Q90" s="126" t="s">
        <v>56</v>
      </c>
      <c r="R90" s="128">
        <v>75</v>
      </c>
      <c r="S90" s="62">
        <v>23</v>
      </c>
      <c r="T90" s="129">
        <v>43</v>
      </c>
      <c r="U90" s="62">
        <v>42</v>
      </c>
      <c r="V90" s="129">
        <v>24</v>
      </c>
      <c r="W90" s="129">
        <v>38</v>
      </c>
      <c r="X90" s="62">
        <v>39</v>
      </c>
      <c r="Y90" s="62">
        <v>19</v>
      </c>
      <c r="Z90" s="62">
        <v>45</v>
      </c>
      <c r="AA90" s="62">
        <v>35</v>
      </c>
      <c r="AB90" s="129">
        <v>22</v>
      </c>
      <c r="AC90" s="62">
        <v>17</v>
      </c>
      <c r="AD90" s="62">
        <v>19</v>
      </c>
      <c r="AE90" s="62">
        <v>24</v>
      </c>
      <c r="AF90" s="130">
        <v>24</v>
      </c>
      <c r="AG90" s="131">
        <v>27</v>
      </c>
      <c r="AH90" s="131">
        <v>22</v>
      </c>
      <c r="AI90" s="62"/>
      <c r="AJ90" s="62"/>
      <c r="AK90" s="62"/>
      <c r="AL90" s="62"/>
      <c r="AM90" s="62"/>
      <c r="AN90" s="62"/>
      <c r="AO90" s="62"/>
    </row>
    <row r="91" spans="1:41" ht="15">
      <c r="A91" s="132" t="s">
        <v>57</v>
      </c>
      <c r="B91" s="125" t="s">
        <v>58</v>
      </c>
      <c r="C91" s="36">
        <v>105</v>
      </c>
      <c r="D91" s="126" t="s">
        <v>58</v>
      </c>
      <c r="E91" s="36">
        <v>81</v>
      </c>
      <c r="F91" s="36">
        <v>101</v>
      </c>
      <c r="G91" s="36">
        <v>133</v>
      </c>
      <c r="H91" s="36">
        <v>244</v>
      </c>
      <c r="I91" s="133">
        <v>283</v>
      </c>
      <c r="J91" s="36">
        <v>372</v>
      </c>
      <c r="K91" s="36">
        <v>377</v>
      </c>
      <c r="L91" s="36">
        <v>456</v>
      </c>
      <c r="M91" s="36">
        <v>462</v>
      </c>
      <c r="N91" s="21">
        <v>505</v>
      </c>
      <c r="O91" s="36">
        <v>503</v>
      </c>
      <c r="P91" s="134">
        <v>588</v>
      </c>
      <c r="Q91" s="126" t="s">
        <v>58</v>
      </c>
      <c r="R91" s="135">
        <v>615</v>
      </c>
      <c r="S91" s="134">
        <v>362</v>
      </c>
      <c r="T91" s="136">
        <v>328</v>
      </c>
      <c r="U91" s="134">
        <v>275</v>
      </c>
      <c r="V91" s="136">
        <v>257</v>
      </c>
      <c r="W91" s="136">
        <v>133</v>
      </c>
      <c r="X91" s="134">
        <v>204</v>
      </c>
      <c r="Y91" s="134">
        <v>237</v>
      </c>
      <c r="Z91" s="134">
        <v>262</v>
      </c>
      <c r="AA91" s="134">
        <v>242</v>
      </c>
      <c r="AB91" s="136">
        <v>241</v>
      </c>
      <c r="AC91" s="134">
        <v>177</v>
      </c>
      <c r="AD91" s="134">
        <v>185</v>
      </c>
      <c r="AE91" s="134">
        <v>165</v>
      </c>
      <c r="AF91" s="137">
        <v>188</v>
      </c>
      <c r="AG91" s="138">
        <v>251</v>
      </c>
      <c r="AH91" s="138">
        <v>255</v>
      </c>
      <c r="AI91" s="134"/>
      <c r="AJ91" s="134"/>
      <c r="AK91" s="134"/>
      <c r="AL91" s="134"/>
      <c r="AM91" s="134"/>
      <c r="AN91" s="134"/>
      <c r="AO91" s="134"/>
    </row>
    <row r="92" spans="1:41" ht="15">
      <c r="A92" s="132" t="s">
        <v>59</v>
      </c>
      <c r="B92" s="125" t="s">
        <v>60</v>
      </c>
      <c r="C92" s="36">
        <v>172</v>
      </c>
      <c r="D92" s="126" t="s">
        <v>60</v>
      </c>
      <c r="E92" s="36">
        <v>273</v>
      </c>
      <c r="F92" s="36">
        <v>244</v>
      </c>
      <c r="G92" s="36">
        <v>478</v>
      </c>
      <c r="H92" s="36">
        <v>526</v>
      </c>
      <c r="I92" s="133">
        <v>472</v>
      </c>
      <c r="J92" s="36">
        <v>462</v>
      </c>
      <c r="K92" s="36">
        <v>473</v>
      </c>
      <c r="L92" s="36">
        <v>581</v>
      </c>
      <c r="M92" s="36">
        <v>570</v>
      </c>
      <c r="N92" s="21">
        <v>702</v>
      </c>
      <c r="O92" s="36">
        <v>644</v>
      </c>
      <c r="P92" s="134">
        <v>677</v>
      </c>
      <c r="Q92" s="126" t="s">
        <v>60</v>
      </c>
      <c r="R92" s="135">
        <v>822</v>
      </c>
      <c r="S92" s="134">
        <v>957</v>
      </c>
      <c r="T92" s="136">
        <v>1220</v>
      </c>
      <c r="U92" s="134">
        <v>973</v>
      </c>
      <c r="V92" s="136">
        <v>1026</v>
      </c>
      <c r="W92" s="136">
        <v>829</v>
      </c>
      <c r="X92" s="134">
        <v>935</v>
      </c>
      <c r="Y92" s="134">
        <v>983</v>
      </c>
      <c r="Z92" s="134">
        <v>984</v>
      </c>
      <c r="AA92" s="134">
        <v>991</v>
      </c>
      <c r="AB92" s="136">
        <v>848</v>
      </c>
      <c r="AC92" s="134">
        <v>792</v>
      </c>
      <c r="AD92" s="134">
        <v>921</v>
      </c>
      <c r="AE92" s="134">
        <v>974</v>
      </c>
      <c r="AF92" s="137">
        <v>1186</v>
      </c>
      <c r="AG92" s="138">
        <v>1160</v>
      </c>
      <c r="AH92" s="138">
        <v>1194</v>
      </c>
      <c r="AI92" s="134"/>
      <c r="AJ92" s="134"/>
      <c r="AK92" s="134"/>
      <c r="AL92" s="134"/>
      <c r="AM92" s="134"/>
      <c r="AN92" s="134"/>
      <c r="AO92" s="134"/>
    </row>
    <row r="93" spans="1:41" ht="15">
      <c r="A93" s="132" t="s">
        <v>61</v>
      </c>
      <c r="B93" s="125" t="s">
        <v>62</v>
      </c>
      <c r="C93" s="36">
        <v>151</v>
      </c>
      <c r="D93" s="126" t="s">
        <v>62</v>
      </c>
      <c r="E93" s="36">
        <v>288</v>
      </c>
      <c r="F93" s="36">
        <v>323</v>
      </c>
      <c r="G93" s="36">
        <v>578</v>
      </c>
      <c r="H93" s="36">
        <v>432</v>
      </c>
      <c r="I93" s="133">
        <v>379</v>
      </c>
      <c r="J93" s="36">
        <v>339</v>
      </c>
      <c r="K93" s="36">
        <v>289</v>
      </c>
      <c r="L93" s="36">
        <v>331</v>
      </c>
      <c r="M93" s="36">
        <v>403</v>
      </c>
      <c r="N93" s="21">
        <v>364</v>
      </c>
      <c r="O93" s="36">
        <v>492</v>
      </c>
      <c r="P93" s="134">
        <v>479</v>
      </c>
      <c r="Q93" s="126" t="s">
        <v>62</v>
      </c>
      <c r="R93" s="135">
        <v>448</v>
      </c>
      <c r="S93" s="134">
        <v>478</v>
      </c>
      <c r="T93" s="136">
        <v>612</v>
      </c>
      <c r="U93" s="134">
        <v>780</v>
      </c>
      <c r="V93" s="136">
        <v>905</v>
      </c>
      <c r="W93" s="136">
        <v>971</v>
      </c>
      <c r="X93" s="134">
        <v>858</v>
      </c>
      <c r="Y93" s="134">
        <v>781</v>
      </c>
      <c r="Z93" s="134">
        <v>812</v>
      </c>
      <c r="AA93" s="134">
        <v>930</v>
      </c>
      <c r="AB93" s="136">
        <v>987</v>
      </c>
      <c r="AC93" s="134">
        <v>1213</v>
      </c>
      <c r="AD93" s="134">
        <v>1246</v>
      </c>
      <c r="AE93" s="134">
        <v>1317</v>
      </c>
      <c r="AF93" s="137">
        <v>1016</v>
      </c>
      <c r="AG93" s="138">
        <v>1049</v>
      </c>
      <c r="AH93" s="138">
        <v>1039</v>
      </c>
      <c r="AI93" s="134"/>
      <c r="AJ93" s="134"/>
      <c r="AK93" s="134"/>
      <c r="AL93" s="134"/>
      <c r="AM93" s="134"/>
      <c r="AN93" s="134"/>
      <c r="AO93" s="134"/>
    </row>
    <row r="94" spans="1:41" s="139" customFormat="1" ht="15">
      <c r="A94" s="132" t="s">
        <v>63</v>
      </c>
      <c r="B94" s="125" t="s">
        <v>64</v>
      </c>
      <c r="C94" s="36">
        <v>9</v>
      </c>
      <c r="D94" s="126" t="s">
        <v>64</v>
      </c>
      <c r="E94" s="36">
        <v>8</v>
      </c>
      <c r="F94" s="36">
        <v>44</v>
      </c>
      <c r="G94" s="36">
        <v>67</v>
      </c>
      <c r="H94" s="36">
        <v>63</v>
      </c>
      <c r="I94" s="133">
        <v>26</v>
      </c>
      <c r="J94" s="36">
        <v>26</v>
      </c>
      <c r="K94" s="36">
        <v>54</v>
      </c>
      <c r="L94" s="36">
        <v>91</v>
      </c>
      <c r="M94" s="36">
        <v>54</v>
      </c>
      <c r="N94" s="21">
        <v>73</v>
      </c>
      <c r="O94" s="36">
        <v>50</v>
      </c>
      <c r="P94" s="134">
        <v>18</v>
      </c>
      <c r="Q94" s="126" t="s">
        <v>64</v>
      </c>
      <c r="R94" s="135">
        <v>40</v>
      </c>
      <c r="S94" s="134">
        <v>66</v>
      </c>
      <c r="T94" s="136">
        <v>73</v>
      </c>
      <c r="U94" s="134">
        <v>139</v>
      </c>
      <c r="V94" s="136">
        <v>52</v>
      </c>
      <c r="W94" s="136">
        <v>94</v>
      </c>
      <c r="X94" s="134">
        <v>106</v>
      </c>
      <c r="Y94" s="134">
        <v>53</v>
      </c>
      <c r="Z94" s="134">
        <v>68</v>
      </c>
      <c r="AA94" s="134">
        <v>119</v>
      </c>
      <c r="AB94" s="136">
        <v>110</v>
      </c>
      <c r="AC94" s="134">
        <v>131</v>
      </c>
      <c r="AD94" s="134">
        <v>142</v>
      </c>
      <c r="AE94" s="134">
        <v>176</v>
      </c>
      <c r="AF94" s="137">
        <v>138</v>
      </c>
      <c r="AG94" s="138">
        <v>195</v>
      </c>
      <c r="AH94" s="138">
        <v>127</v>
      </c>
      <c r="AI94" s="134"/>
      <c r="AJ94" s="134"/>
      <c r="AK94" s="134"/>
      <c r="AL94" s="134"/>
      <c r="AM94" s="134"/>
      <c r="AN94" s="134"/>
      <c r="AO94" s="134"/>
    </row>
    <row r="95" spans="1:41" ht="15">
      <c r="A95" s="132" t="s">
        <v>65</v>
      </c>
      <c r="B95" s="125" t="s">
        <v>66</v>
      </c>
      <c r="C95" s="36">
        <v>65</v>
      </c>
      <c r="D95" s="126" t="s">
        <v>66</v>
      </c>
      <c r="E95" s="36">
        <v>36</v>
      </c>
      <c r="F95" s="36">
        <v>83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21">
        <v>0</v>
      </c>
      <c r="O95" s="36">
        <v>0</v>
      </c>
      <c r="P95" s="134">
        <v>0</v>
      </c>
      <c r="Q95" s="126" t="s">
        <v>66</v>
      </c>
      <c r="R95" s="135">
        <v>0</v>
      </c>
      <c r="S95" s="134">
        <v>0</v>
      </c>
      <c r="T95" s="136">
        <v>0</v>
      </c>
      <c r="U95" s="134">
        <v>1</v>
      </c>
      <c r="V95" s="136">
        <v>0</v>
      </c>
      <c r="W95" s="136">
        <v>0</v>
      </c>
      <c r="X95" s="134">
        <v>0</v>
      </c>
      <c r="Y95" s="134">
        <v>0</v>
      </c>
      <c r="Z95" s="134">
        <v>0</v>
      </c>
      <c r="AA95" s="134">
        <v>0</v>
      </c>
      <c r="AB95" s="136">
        <v>0</v>
      </c>
      <c r="AC95" s="134">
        <v>0</v>
      </c>
      <c r="AD95" s="134">
        <v>0</v>
      </c>
      <c r="AE95" s="134">
        <v>0</v>
      </c>
      <c r="AF95" s="137">
        <v>0</v>
      </c>
      <c r="AG95" s="138">
        <v>0</v>
      </c>
      <c r="AH95" s="138">
        <v>0</v>
      </c>
      <c r="AI95" s="134"/>
      <c r="AJ95" s="134"/>
      <c r="AK95" s="134"/>
      <c r="AL95" s="134"/>
      <c r="AM95" s="134"/>
      <c r="AN95" s="134"/>
      <c r="AO95" s="134"/>
    </row>
    <row r="96" spans="1:41" ht="12.75">
      <c r="A96" s="140" t="s">
        <v>13</v>
      </c>
      <c r="B96" s="141"/>
      <c r="C96" s="58">
        <f>SUM(C90:C95)</f>
        <v>525</v>
      </c>
      <c r="D96" s="142"/>
      <c r="E96" s="58">
        <f aca="true" t="shared" si="20" ref="E96:AO96">SUM(E90:E95)</f>
        <v>707</v>
      </c>
      <c r="F96" s="58">
        <f t="shared" si="20"/>
        <v>801</v>
      </c>
      <c r="G96" s="58">
        <f t="shared" si="20"/>
        <v>1264</v>
      </c>
      <c r="H96" s="58">
        <f t="shared" si="20"/>
        <v>1287</v>
      </c>
      <c r="I96" s="58">
        <f t="shared" si="20"/>
        <v>1192</v>
      </c>
      <c r="J96" s="58">
        <f t="shared" si="20"/>
        <v>1250</v>
      </c>
      <c r="K96" s="58">
        <f t="shared" si="20"/>
        <v>1260</v>
      </c>
      <c r="L96" s="58">
        <f t="shared" si="20"/>
        <v>1539</v>
      </c>
      <c r="M96" s="58">
        <f t="shared" si="20"/>
        <v>1554</v>
      </c>
      <c r="N96" s="58">
        <f t="shared" si="20"/>
        <v>1728</v>
      </c>
      <c r="O96" s="58">
        <f t="shared" si="20"/>
        <v>1729</v>
      </c>
      <c r="P96" s="58">
        <f t="shared" si="20"/>
        <v>1838</v>
      </c>
      <c r="Q96" s="142"/>
      <c r="R96" s="58">
        <f t="shared" si="20"/>
        <v>2000</v>
      </c>
      <c r="S96" s="58">
        <f t="shared" si="20"/>
        <v>1886</v>
      </c>
      <c r="T96" s="58">
        <f t="shared" si="20"/>
        <v>2276</v>
      </c>
      <c r="U96" s="58">
        <f t="shared" si="20"/>
        <v>2210</v>
      </c>
      <c r="V96" s="58">
        <f t="shared" si="20"/>
        <v>2264</v>
      </c>
      <c r="W96" s="58">
        <f t="shared" si="20"/>
        <v>2065</v>
      </c>
      <c r="X96" s="58">
        <f t="shared" si="20"/>
        <v>2142</v>
      </c>
      <c r="Y96" s="58">
        <f t="shared" si="20"/>
        <v>2073</v>
      </c>
      <c r="Z96" s="58">
        <f t="shared" si="20"/>
        <v>2171</v>
      </c>
      <c r="AA96" s="58">
        <f t="shared" si="20"/>
        <v>2317</v>
      </c>
      <c r="AB96" s="58">
        <f t="shared" si="20"/>
        <v>2208</v>
      </c>
      <c r="AC96" s="58">
        <f t="shared" si="20"/>
        <v>2330</v>
      </c>
      <c r="AD96" s="58">
        <f t="shared" si="20"/>
        <v>2513</v>
      </c>
      <c r="AE96" s="58">
        <f t="shared" si="20"/>
        <v>2656</v>
      </c>
      <c r="AF96" s="58">
        <f t="shared" si="20"/>
        <v>2552</v>
      </c>
      <c r="AG96" s="58">
        <f t="shared" si="20"/>
        <v>2682</v>
      </c>
      <c r="AH96" s="58">
        <f t="shared" si="20"/>
        <v>2637</v>
      </c>
      <c r="AI96" s="58">
        <f t="shared" si="20"/>
        <v>0</v>
      </c>
      <c r="AJ96" s="58">
        <f t="shared" si="20"/>
        <v>0</v>
      </c>
      <c r="AK96" s="58">
        <f t="shared" si="20"/>
        <v>0</v>
      </c>
      <c r="AL96" s="58">
        <f t="shared" si="20"/>
        <v>0</v>
      </c>
      <c r="AM96" s="58">
        <f t="shared" si="20"/>
        <v>0</v>
      </c>
      <c r="AN96" s="58">
        <f t="shared" si="20"/>
        <v>0</v>
      </c>
      <c r="AO96" s="58">
        <f t="shared" si="20"/>
        <v>0</v>
      </c>
    </row>
    <row r="97" spans="1:41" ht="6" customHeight="1">
      <c r="A97" s="39"/>
      <c r="B97" s="40"/>
      <c r="C97" s="40"/>
      <c r="D97" s="40"/>
      <c r="E97" s="40"/>
      <c r="F97" s="40"/>
      <c r="G97" s="40"/>
      <c r="H97" s="41"/>
      <c r="I97" s="41"/>
      <c r="J97" s="40"/>
      <c r="K97" s="40"/>
      <c r="L97" s="40"/>
      <c r="M97" s="40"/>
      <c r="N97" s="40"/>
      <c r="O97" s="41"/>
      <c r="P97" s="40"/>
      <c r="Q97" s="40"/>
      <c r="R97" s="41"/>
      <c r="S97" s="41"/>
      <c r="T97" s="41"/>
      <c r="U97" s="40"/>
      <c r="V97" s="41"/>
      <c r="W97" s="41"/>
      <c r="X97" s="40"/>
      <c r="Y97" s="40"/>
      <c r="Z97" s="41"/>
      <c r="AA97" s="41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</row>
    <row r="98" spans="1:41" ht="12.75">
      <c r="A98" s="143" t="s">
        <v>67</v>
      </c>
      <c r="B98" s="144"/>
      <c r="C98" s="33">
        <f>$C$10</f>
        <v>44531</v>
      </c>
      <c r="D98" s="144"/>
      <c r="E98" s="33">
        <f>$E$10</f>
        <v>44562</v>
      </c>
      <c r="F98" s="33">
        <f>$F$10</f>
        <v>44593</v>
      </c>
      <c r="G98" s="33">
        <f>$G$10</f>
        <v>44621</v>
      </c>
      <c r="H98" s="33">
        <f>$H$10</f>
        <v>44652</v>
      </c>
      <c r="I98" s="33">
        <f>$I$10</f>
        <v>44682</v>
      </c>
      <c r="J98" s="33">
        <f>$J$10</f>
        <v>44713</v>
      </c>
      <c r="K98" s="33">
        <f>$K$10</f>
        <v>44743</v>
      </c>
      <c r="L98" s="33">
        <f>$L$10</f>
        <v>44774</v>
      </c>
      <c r="M98" s="33">
        <f>$M$10</f>
        <v>44805</v>
      </c>
      <c r="N98" s="33">
        <f>$N$10</f>
        <v>44835</v>
      </c>
      <c r="O98" s="33">
        <f>$O$10</f>
        <v>44866</v>
      </c>
      <c r="P98" s="33">
        <f>$P$10</f>
        <v>44896</v>
      </c>
      <c r="Q98" s="144"/>
      <c r="R98" s="33">
        <f aca="true" t="shared" si="21" ref="R98:AO98">R10</f>
        <v>44927</v>
      </c>
      <c r="S98" s="33">
        <f t="shared" si="21"/>
        <v>44958</v>
      </c>
      <c r="T98" s="33">
        <f t="shared" si="21"/>
        <v>44986</v>
      </c>
      <c r="U98" s="33">
        <f t="shared" si="21"/>
        <v>45017</v>
      </c>
      <c r="V98" s="33">
        <f t="shared" si="21"/>
        <v>45047</v>
      </c>
      <c r="W98" s="33">
        <f t="shared" si="21"/>
        <v>45078</v>
      </c>
      <c r="X98" s="33">
        <f t="shared" si="21"/>
        <v>45108</v>
      </c>
      <c r="Y98" s="33">
        <f t="shared" si="21"/>
        <v>45139</v>
      </c>
      <c r="Z98" s="33">
        <f t="shared" si="21"/>
        <v>45170</v>
      </c>
      <c r="AA98" s="33">
        <f t="shared" si="21"/>
        <v>45200</v>
      </c>
      <c r="AB98" s="33">
        <f t="shared" si="21"/>
        <v>45231</v>
      </c>
      <c r="AC98" s="33">
        <f t="shared" si="21"/>
        <v>45261</v>
      </c>
      <c r="AD98" s="33">
        <f t="shared" si="21"/>
        <v>45292</v>
      </c>
      <c r="AE98" s="33">
        <f t="shared" si="21"/>
        <v>45323</v>
      </c>
      <c r="AF98" s="33">
        <f t="shared" si="21"/>
        <v>45352</v>
      </c>
      <c r="AG98" s="33">
        <f t="shared" si="21"/>
        <v>45383</v>
      </c>
      <c r="AH98" s="33">
        <f t="shared" si="21"/>
        <v>45413</v>
      </c>
      <c r="AI98" s="33">
        <f t="shared" si="21"/>
        <v>45444</v>
      </c>
      <c r="AJ98" s="33">
        <f t="shared" si="21"/>
        <v>45474</v>
      </c>
      <c r="AK98" s="33">
        <f t="shared" si="21"/>
        <v>45505</v>
      </c>
      <c r="AL98" s="33">
        <f t="shared" si="21"/>
        <v>45536</v>
      </c>
      <c r="AM98" s="33">
        <f t="shared" si="21"/>
        <v>45566</v>
      </c>
      <c r="AN98" s="33">
        <f t="shared" si="21"/>
        <v>45597</v>
      </c>
      <c r="AO98" s="33">
        <f t="shared" si="21"/>
        <v>45627</v>
      </c>
    </row>
    <row r="99" spans="1:41" ht="12.75">
      <c r="A99" s="106" t="s">
        <v>68</v>
      </c>
      <c r="B99" s="145"/>
      <c r="C99" s="35">
        <v>40</v>
      </c>
      <c r="D99" s="146"/>
      <c r="E99" s="35">
        <v>185</v>
      </c>
      <c r="F99" s="35">
        <v>50</v>
      </c>
      <c r="G99" s="35">
        <v>490</v>
      </c>
      <c r="H99" s="35">
        <v>481</v>
      </c>
      <c r="I99" s="35">
        <v>662</v>
      </c>
      <c r="J99" s="35">
        <v>716</v>
      </c>
      <c r="K99" s="35">
        <v>737</v>
      </c>
      <c r="L99" s="35">
        <v>617</v>
      </c>
      <c r="M99" s="35">
        <v>681</v>
      </c>
      <c r="N99" s="67">
        <v>694</v>
      </c>
      <c r="O99" s="35">
        <v>605</v>
      </c>
      <c r="P99" s="67">
        <v>815</v>
      </c>
      <c r="Q99" s="146"/>
      <c r="R99" s="61">
        <v>925</v>
      </c>
      <c r="S99" s="60">
        <v>904</v>
      </c>
      <c r="T99" s="35">
        <v>1041</v>
      </c>
      <c r="U99" s="67">
        <v>898</v>
      </c>
      <c r="V99" s="60">
        <v>961</v>
      </c>
      <c r="W99" s="35">
        <v>352</v>
      </c>
      <c r="X99" s="47">
        <v>1056</v>
      </c>
      <c r="Y99" s="47">
        <v>1023</v>
      </c>
      <c r="Z99" s="67">
        <v>973</v>
      </c>
      <c r="AA99" s="35">
        <v>1079</v>
      </c>
      <c r="AB99" s="67">
        <v>967</v>
      </c>
      <c r="AC99" s="35">
        <v>1007</v>
      </c>
      <c r="AD99" s="67">
        <v>961</v>
      </c>
      <c r="AE99" s="67">
        <v>987</v>
      </c>
      <c r="AF99" s="50">
        <v>925</v>
      </c>
      <c r="AG99" s="74">
        <v>978</v>
      </c>
      <c r="AH99" s="74">
        <v>976</v>
      </c>
      <c r="AI99" s="35"/>
      <c r="AJ99" s="35"/>
      <c r="AK99" s="35"/>
      <c r="AL99" s="35"/>
      <c r="AM99" s="35"/>
      <c r="AN99" s="35"/>
      <c r="AO99" s="35"/>
    </row>
    <row r="100" spans="1:41" ht="12.75">
      <c r="A100" s="106" t="s">
        <v>69</v>
      </c>
      <c r="B100" s="145"/>
      <c r="C100" s="35">
        <v>187</v>
      </c>
      <c r="D100" s="146"/>
      <c r="E100" s="35">
        <v>113</v>
      </c>
      <c r="F100" s="35">
        <v>338</v>
      </c>
      <c r="G100" s="35">
        <v>58</v>
      </c>
      <c r="H100" s="35">
        <v>59</v>
      </c>
      <c r="I100" s="35">
        <v>36</v>
      </c>
      <c r="J100" s="35">
        <v>50</v>
      </c>
      <c r="K100" s="35">
        <v>46</v>
      </c>
      <c r="L100" s="35">
        <v>223</v>
      </c>
      <c r="M100" s="35">
        <v>235</v>
      </c>
      <c r="N100" s="55">
        <v>325</v>
      </c>
      <c r="O100" s="35">
        <v>349</v>
      </c>
      <c r="P100" s="55">
        <v>367</v>
      </c>
      <c r="Q100" s="146"/>
      <c r="R100" s="61">
        <v>393</v>
      </c>
      <c r="S100" s="60">
        <v>374</v>
      </c>
      <c r="T100" s="35">
        <v>390</v>
      </c>
      <c r="U100" s="55">
        <v>502</v>
      </c>
      <c r="V100" s="60">
        <v>521</v>
      </c>
      <c r="W100" s="35">
        <v>984</v>
      </c>
      <c r="X100" s="55">
        <v>377</v>
      </c>
      <c r="Y100" s="55">
        <v>477</v>
      </c>
      <c r="Z100" s="55">
        <v>570</v>
      </c>
      <c r="AA100" s="35">
        <v>554</v>
      </c>
      <c r="AB100" s="55">
        <v>505</v>
      </c>
      <c r="AC100" s="35">
        <v>600</v>
      </c>
      <c r="AD100" s="55">
        <v>713</v>
      </c>
      <c r="AE100" s="55">
        <v>688</v>
      </c>
      <c r="AF100" s="50">
        <v>702</v>
      </c>
      <c r="AG100" s="69">
        <v>631</v>
      </c>
      <c r="AH100" s="69">
        <v>614</v>
      </c>
      <c r="AI100" s="35"/>
      <c r="AJ100" s="35"/>
      <c r="AK100" s="35"/>
      <c r="AL100" s="35"/>
      <c r="AM100" s="35"/>
      <c r="AN100" s="35"/>
      <c r="AO100" s="35"/>
    </row>
    <row r="101" spans="1:41" ht="12.75">
      <c r="A101" s="140" t="s">
        <v>13</v>
      </c>
      <c r="B101" s="141"/>
      <c r="C101" s="58">
        <f>SUM(C99:C100)</f>
        <v>227</v>
      </c>
      <c r="D101" s="142"/>
      <c r="E101" s="58">
        <f aca="true" t="shared" si="22" ref="E101:P101">SUM(E99:E100)</f>
        <v>298</v>
      </c>
      <c r="F101" s="58">
        <f t="shared" si="22"/>
        <v>388</v>
      </c>
      <c r="G101" s="58">
        <f t="shared" si="22"/>
        <v>548</v>
      </c>
      <c r="H101" s="58">
        <f t="shared" si="22"/>
        <v>540</v>
      </c>
      <c r="I101" s="58">
        <f t="shared" si="22"/>
        <v>698</v>
      </c>
      <c r="J101" s="58">
        <f t="shared" si="22"/>
        <v>766</v>
      </c>
      <c r="K101" s="58">
        <f t="shared" si="22"/>
        <v>783</v>
      </c>
      <c r="L101" s="58">
        <f t="shared" si="22"/>
        <v>840</v>
      </c>
      <c r="M101" s="58">
        <f t="shared" si="22"/>
        <v>916</v>
      </c>
      <c r="N101" s="58">
        <f t="shared" si="22"/>
        <v>1019</v>
      </c>
      <c r="O101" s="58">
        <f t="shared" si="22"/>
        <v>954</v>
      </c>
      <c r="P101" s="58">
        <f t="shared" si="22"/>
        <v>1182</v>
      </c>
      <c r="Q101" s="142"/>
      <c r="R101" s="58">
        <f aca="true" t="shared" si="23" ref="R101:AO101">SUM(R99:R100)</f>
        <v>1318</v>
      </c>
      <c r="S101" s="58">
        <f t="shared" si="23"/>
        <v>1278</v>
      </c>
      <c r="T101" s="58">
        <f t="shared" si="23"/>
        <v>1431</v>
      </c>
      <c r="U101" s="58">
        <f t="shared" si="23"/>
        <v>1400</v>
      </c>
      <c r="V101" s="58">
        <f t="shared" si="23"/>
        <v>1482</v>
      </c>
      <c r="W101" s="58">
        <f t="shared" si="23"/>
        <v>1336</v>
      </c>
      <c r="X101" s="58">
        <f t="shared" si="23"/>
        <v>1433</v>
      </c>
      <c r="Y101" s="58">
        <f t="shared" si="23"/>
        <v>1500</v>
      </c>
      <c r="Z101" s="58">
        <f t="shared" si="23"/>
        <v>1543</v>
      </c>
      <c r="AA101" s="58">
        <f t="shared" si="23"/>
        <v>1633</v>
      </c>
      <c r="AB101" s="58">
        <f t="shared" si="23"/>
        <v>1472</v>
      </c>
      <c r="AC101" s="58">
        <f t="shared" si="23"/>
        <v>1607</v>
      </c>
      <c r="AD101" s="58">
        <f t="shared" si="23"/>
        <v>1674</v>
      </c>
      <c r="AE101" s="58">
        <f t="shared" si="23"/>
        <v>1675</v>
      </c>
      <c r="AF101" s="58">
        <f t="shared" si="23"/>
        <v>1627</v>
      </c>
      <c r="AG101" s="58">
        <f t="shared" si="23"/>
        <v>1609</v>
      </c>
      <c r="AH101" s="58">
        <f t="shared" si="23"/>
        <v>1590</v>
      </c>
      <c r="AI101" s="58">
        <f t="shared" si="23"/>
        <v>0</v>
      </c>
      <c r="AJ101" s="58">
        <f t="shared" si="23"/>
        <v>0</v>
      </c>
      <c r="AK101" s="58">
        <f t="shared" si="23"/>
        <v>0</v>
      </c>
      <c r="AL101" s="58">
        <f t="shared" si="23"/>
        <v>0</v>
      </c>
      <c r="AM101" s="58">
        <f t="shared" si="23"/>
        <v>0</v>
      </c>
      <c r="AN101" s="58">
        <f t="shared" si="23"/>
        <v>0</v>
      </c>
      <c r="AO101" s="58">
        <f t="shared" si="23"/>
        <v>0</v>
      </c>
    </row>
    <row r="102" spans="1:41" ht="6" customHeight="1">
      <c r="A102" s="39"/>
      <c r="B102" s="40"/>
      <c r="C102" s="40"/>
      <c r="D102" s="40"/>
      <c r="E102" s="40"/>
      <c r="F102" s="40"/>
      <c r="G102" s="40"/>
      <c r="H102" s="41"/>
      <c r="I102" s="41"/>
      <c r="J102" s="40"/>
      <c r="K102" s="40"/>
      <c r="L102" s="40"/>
      <c r="M102" s="40"/>
      <c r="N102" s="40"/>
      <c r="O102" s="41"/>
      <c r="P102" s="40"/>
      <c r="Q102" s="40"/>
      <c r="R102" s="41"/>
      <c r="S102" s="41"/>
      <c r="T102" s="41"/>
      <c r="U102" s="40"/>
      <c r="V102" s="41"/>
      <c r="W102" s="41"/>
      <c r="X102" s="40"/>
      <c r="Y102" s="40"/>
      <c r="Z102" s="41"/>
      <c r="AA102" s="41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</row>
    <row r="103" spans="1:41" ht="12.75">
      <c r="A103" s="143" t="s">
        <v>70</v>
      </c>
      <c r="B103" s="144"/>
      <c r="C103" s="33">
        <f>$C$10</f>
        <v>44531</v>
      </c>
      <c r="D103" s="144"/>
      <c r="E103" s="33">
        <f>$E$10</f>
        <v>44562</v>
      </c>
      <c r="F103" s="33">
        <f>$F$10</f>
        <v>44593</v>
      </c>
      <c r="G103" s="33">
        <f>$G$10</f>
        <v>44621</v>
      </c>
      <c r="H103" s="33">
        <f>$H$10</f>
        <v>44652</v>
      </c>
      <c r="I103" s="33">
        <f>$I$10</f>
        <v>44682</v>
      </c>
      <c r="J103" s="33">
        <f>$J$10</f>
        <v>44713</v>
      </c>
      <c r="K103" s="33">
        <f>$K$10</f>
        <v>44743</v>
      </c>
      <c r="L103" s="33">
        <f>$L$10</f>
        <v>44774</v>
      </c>
      <c r="M103" s="33">
        <f>$M$10</f>
        <v>44805</v>
      </c>
      <c r="N103" s="33">
        <f>$N$10</f>
        <v>44835</v>
      </c>
      <c r="O103" s="33">
        <f>$O$10</f>
        <v>44866</v>
      </c>
      <c r="P103" s="33">
        <f>$P$10</f>
        <v>44896</v>
      </c>
      <c r="Q103" s="144"/>
      <c r="R103" s="33">
        <f aca="true" t="shared" si="24" ref="R103:AO103">R10</f>
        <v>44927</v>
      </c>
      <c r="S103" s="33">
        <f t="shared" si="24"/>
        <v>44958</v>
      </c>
      <c r="T103" s="33">
        <f t="shared" si="24"/>
        <v>44986</v>
      </c>
      <c r="U103" s="33">
        <f t="shared" si="24"/>
        <v>45017</v>
      </c>
      <c r="V103" s="33">
        <f t="shared" si="24"/>
        <v>45047</v>
      </c>
      <c r="W103" s="33">
        <f t="shared" si="24"/>
        <v>45078</v>
      </c>
      <c r="X103" s="33">
        <f t="shared" si="24"/>
        <v>45108</v>
      </c>
      <c r="Y103" s="33">
        <f t="shared" si="24"/>
        <v>45139</v>
      </c>
      <c r="Z103" s="33">
        <f t="shared" si="24"/>
        <v>45170</v>
      </c>
      <c r="AA103" s="33">
        <f t="shared" si="24"/>
        <v>45200</v>
      </c>
      <c r="AB103" s="33">
        <f t="shared" si="24"/>
        <v>45231</v>
      </c>
      <c r="AC103" s="33">
        <f t="shared" si="24"/>
        <v>45261</v>
      </c>
      <c r="AD103" s="33">
        <f t="shared" si="24"/>
        <v>45292</v>
      </c>
      <c r="AE103" s="33">
        <f t="shared" si="24"/>
        <v>45323</v>
      </c>
      <c r="AF103" s="33">
        <f t="shared" si="24"/>
        <v>45352</v>
      </c>
      <c r="AG103" s="33">
        <f t="shared" si="24"/>
        <v>45383</v>
      </c>
      <c r="AH103" s="33">
        <f t="shared" si="24"/>
        <v>45413</v>
      </c>
      <c r="AI103" s="33">
        <f t="shared" si="24"/>
        <v>45444</v>
      </c>
      <c r="AJ103" s="33">
        <f t="shared" si="24"/>
        <v>45474</v>
      </c>
      <c r="AK103" s="33">
        <f t="shared" si="24"/>
        <v>45505</v>
      </c>
      <c r="AL103" s="33">
        <f t="shared" si="24"/>
        <v>45536</v>
      </c>
      <c r="AM103" s="33">
        <f t="shared" si="24"/>
        <v>45566</v>
      </c>
      <c r="AN103" s="33">
        <f t="shared" si="24"/>
        <v>45597</v>
      </c>
      <c r="AO103" s="33">
        <f t="shared" si="24"/>
        <v>45627</v>
      </c>
    </row>
    <row r="104" spans="1:41" ht="12.75">
      <c r="A104" s="147" t="s">
        <v>71</v>
      </c>
      <c r="B104" s="148"/>
      <c r="C104" s="149"/>
      <c r="D104" s="148"/>
      <c r="E104" s="149"/>
      <c r="F104" s="149"/>
      <c r="G104" s="149"/>
      <c r="H104" s="149"/>
      <c r="I104" s="150"/>
      <c r="J104" s="149"/>
      <c r="K104" s="149"/>
      <c r="L104" s="149"/>
      <c r="M104" s="149"/>
      <c r="N104" s="149"/>
      <c r="O104" s="149"/>
      <c r="P104" s="149"/>
      <c r="Q104" s="148"/>
      <c r="R104" s="151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52">
        <v>34</v>
      </c>
      <c r="AI104" s="33"/>
      <c r="AJ104" s="33"/>
      <c r="AK104" s="33"/>
      <c r="AL104" s="33"/>
      <c r="AM104" s="33"/>
      <c r="AN104" s="33"/>
      <c r="AO104" s="33"/>
    </row>
    <row r="105" spans="1:41" ht="12.75">
      <c r="A105" s="96" t="s">
        <v>72</v>
      </c>
      <c r="B105" s="145"/>
      <c r="C105" s="35" t="s">
        <v>73</v>
      </c>
      <c r="D105" s="146"/>
      <c r="E105" s="35">
        <v>93</v>
      </c>
      <c r="F105" s="35">
        <v>222</v>
      </c>
      <c r="G105" s="35">
        <v>193</v>
      </c>
      <c r="H105" s="35">
        <v>192</v>
      </c>
      <c r="I105" s="65">
        <v>115</v>
      </c>
      <c r="J105" s="35">
        <v>128</v>
      </c>
      <c r="K105" s="35">
        <v>178</v>
      </c>
      <c r="L105" s="35">
        <v>205</v>
      </c>
      <c r="M105" s="67">
        <v>141</v>
      </c>
      <c r="N105" s="67">
        <v>137</v>
      </c>
      <c r="O105" s="60">
        <v>131</v>
      </c>
      <c r="P105" s="67">
        <v>127</v>
      </c>
      <c r="Q105" s="146"/>
      <c r="R105" s="61">
        <v>135</v>
      </c>
      <c r="S105" s="60">
        <v>110</v>
      </c>
      <c r="T105" s="60">
        <v>146</v>
      </c>
      <c r="U105" s="67">
        <v>151</v>
      </c>
      <c r="V105" s="35">
        <v>159</v>
      </c>
      <c r="W105" s="60">
        <v>160</v>
      </c>
      <c r="X105" s="35">
        <v>161</v>
      </c>
      <c r="Y105" s="67">
        <v>137</v>
      </c>
      <c r="Z105" s="35">
        <v>126</v>
      </c>
      <c r="AA105" s="35">
        <v>167</v>
      </c>
      <c r="AB105" s="35">
        <v>119</v>
      </c>
      <c r="AC105" s="35">
        <v>91</v>
      </c>
      <c r="AD105" s="67">
        <v>127</v>
      </c>
      <c r="AE105" s="67">
        <v>170</v>
      </c>
      <c r="AF105" s="50">
        <v>167</v>
      </c>
      <c r="AG105" s="74">
        <v>99</v>
      </c>
      <c r="AH105" s="74">
        <v>168</v>
      </c>
      <c r="AI105" s="35"/>
      <c r="AJ105" s="35"/>
      <c r="AK105" s="35"/>
      <c r="AL105" s="35"/>
      <c r="AM105" s="35"/>
      <c r="AN105" s="35"/>
      <c r="AO105" s="35"/>
    </row>
    <row r="106" spans="1:41" ht="15" hidden="1">
      <c r="A106" s="96" t="s">
        <v>74</v>
      </c>
      <c r="B106" s="145"/>
      <c r="C106" s="35" t="s">
        <v>73</v>
      </c>
      <c r="D106" s="146"/>
      <c r="E106" s="35" t="s">
        <v>73</v>
      </c>
      <c r="F106" s="35" t="s">
        <v>73</v>
      </c>
      <c r="G106" s="35" t="s">
        <v>73</v>
      </c>
      <c r="H106" s="35">
        <v>3</v>
      </c>
      <c r="I106" s="153">
        <v>8</v>
      </c>
      <c r="J106" s="35">
        <v>8</v>
      </c>
      <c r="K106" s="35">
        <v>3</v>
      </c>
      <c r="L106" s="35">
        <v>0</v>
      </c>
      <c r="M106" s="55">
        <v>0</v>
      </c>
      <c r="N106" s="55">
        <v>0</v>
      </c>
      <c r="O106" s="60">
        <v>1</v>
      </c>
      <c r="P106" s="55">
        <v>39</v>
      </c>
      <c r="Q106" s="146"/>
      <c r="R106" s="61">
        <v>34</v>
      </c>
      <c r="S106" s="60">
        <v>45</v>
      </c>
      <c r="T106" s="60">
        <v>41</v>
      </c>
      <c r="U106" s="55">
        <v>35</v>
      </c>
      <c r="V106" s="35"/>
      <c r="W106" s="60"/>
      <c r="X106" s="35"/>
      <c r="Y106" s="55"/>
      <c r="Z106" s="35"/>
      <c r="AA106" s="35"/>
      <c r="AB106" s="35"/>
      <c r="AC106" s="35"/>
      <c r="AD106" s="134"/>
      <c r="AE106" s="134"/>
      <c r="AF106" s="50"/>
      <c r="AG106" s="138"/>
      <c r="AH106" s="138"/>
      <c r="AI106" s="35"/>
      <c r="AJ106" s="35"/>
      <c r="AK106" s="35"/>
      <c r="AL106" s="35"/>
      <c r="AM106" s="35"/>
      <c r="AN106" s="35"/>
      <c r="AO106" s="35"/>
    </row>
    <row r="107" spans="1:41" ht="12.75">
      <c r="A107" s="96" t="s">
        <v>75</v>
      </c>
      <c r="B107" s="145"/>
      <c r="C107" s="35">
        <v>22</v>
      </c>
      <c r="D107" s="146"/>
      <c r="E107" s="35">
        <v>60</v>
      </c>
      <c r="F107" s="35">
        <v>117</v>
      </c>
      <c r="G107" s="35">
        <v>205</v>
      </c>
      <c r="H107" s="35">
        <v>150</v>
      </c>
      <c r="I107" s="65">
        <v>244</v>
      </c>
      <c r="J107" s="35">
        <v>210</v>
      </c>
      <c r="K107" s="35">
        <v>203</v>
      </c>
      <c r="L107" s="35">
        <v>235</v>
      </c>
      <c r="M107" s="55">
        <v>206</v>
      </c>
      <c r="N107" s="55">
        <v>220</v>
      </c>
      <c r="O107" s="60">
        <v>210</v>
      </c>
      <c r="P107" s="55">
        <v>182</v>
      </c>
      <c r="Q107" s="146"/>
      <c r="R107" s="61">
        <v>207</v>
      </c>
      <c r="S107" s="60">
        <v>148</v>
      </c>
      <c r="T107" s="60">
        <v>170</v>
      </c>
      <c r="U107" s="55">
        <v>133</v>
      </c>
      <c r="V107" s="60">
        <v>128</v>
      </c>
      <c r="W107" s="60">
        <v>141</v>
      </c>
      <c r="X107" s="67">
        <v>128</v>
      </c>
      <c r="Y107" s="67">
        <v>214</v>
      </c>
      <c r="Z107" s="67">
        <v>174</v>
      </c>
      <c r="AA107" s="60">
        <v>176</v>
      </c>
      <c r="AB107" s="67">
        <v>183</v>
      </c>
      <c r="AC107" s="67">
        <v>159</v>
      </c>
      <c r="AD107" s="55">
        <v>215</v>
      </c>
      <c r="AE107" s="55">
        <v>180</v>
      </c>
      <c r="AF107" s="73">
        <v>170</v>
      </c>
      <c r="AG107" s="69">
        <v>189</v>
      </c>
      <c r="AH107" s="69">
        <v>194</v>
      </c>
      <c r="AI107" s="67"/>
      <c r="AJ107" s="67"/>
      <c r="AK107" s="67"/>
      <c r="AL107" s="67"/>
      <c r="AM107" s="67"/>
      <c r="AN107" s="67"/>
      <c r="AO107" s="67"/>
    </row>
    <row r="108" spans="1:41" ht="12.75">
      <c r="A108" s="96" t="s">
        <v>76</v>
      </c>
      <c r="B108" s="145"/>
      <c r="C108" s="35">
        <v>75</v>
      </c>
      <c r="D108" s="146"/>
      <c r="E108" s="35">
        <v>139</v>
      </c>
      <c r="F108" s="35">
        <v>167</v>
      </c>
      <c r="G108" s="35">
        <v>182</v>
      </c>
      <c r="H108" s="35">
        <v>170</v>
      </c>
      <c r="I108" s="65">
        <v>152</v>
      </c>
      <c r="J108" s="35">
        <v>192</v>
      </c>
      <c r="K108" s="35">
        <v>228</v>
      </c>
      <c r="L108" s="35">
        <v>250</v>
      </c>
      <c r="M108" s="55">
        <v>227</v>
      </c>
      <c r="N108" s="55">
        <v>241</v>
      </c>
      <c r="O108" s="60">
        <v>200</v>
      </c>
      <c r="P108" s="55">
        <v>207</v>
      </c>
      <c r="Q108" s="146"/>
      <c r="R108" s="61">
        <v>227</v>
      </c>
      <c r="S108" s="60">
        <v>200</v>
      </c>
      <c r="T108" s="60">
        <v>285</v>
      </c>
      <c r="U108" s="55">
        <v>207</v>
      </c>
      <c r="V108" s="60">
        <v>242</v>
      </c>
      <c r="W108" s="60">
        <v>257</v>
      </c>
      <c r="X108" s="55">
        <v>224</v>
      </c>
      <c r="Y108" s="55">
        <v>249</v>
      </c>
      <c r="Z108" s="55">
        <v>230</v>
      </c>
      <c r="AA108" s="60">
        <v>246</v>
      </c>
      <c r="AB108" s="55">
        <v>232</v>
      </c>
      <c r="AC108" s="55">
        <v>215</v>
      </c>
      <c r="AD108" s="55">
        <v>262</v>
      </c>
      <c r="AE108" s="55">
        <v>280</v>
      </c>
      <c r="AF108" s="68">
        <v>280</v>
      </c>
      <c r="AG108" s="69">
        <v>294</v>
      </c>
      <c r="AH108" s="69">
        <v>290</v>
      </c>
      <c r="AI108" s="55"/>
      <c r="AJ108" s="55"/>
      <c r="AK108" s="55"/>
      <c r="AL108" s="55"/>
      <c r="AM108" s="55"/>
      <c r="AN108" s="55"/>
      <c r="AO108" s="55"/>
    </row>
    <row r="109" spans="1:41" ht="12.75">
      <c r="A109" s="96" t="s">
        <v>77</v>
      </c>
      <c r="B109" s="145"/>
      <c r="C109" s="35" t="s">
        <v>73</v>
      </c>
      <c r="D109" s="146"/>
      <c r="E109" s="35" t="s">
        <v>73</v>
      </c>
      <c r="F109" s="35" t="s">
        <v>73</v>
      </c>
      <c r="G109" s="35" t="s">
        <v>73</v>
      </c>
      <c r="H109" s="35" t="s">
        <v>73</v>
      </c>
      <c r="I109" s="35" t="s">
        <v>73</v>
      </c>
      <c r="J109" s="35">
        <v>40</v>
      </c>
      <c r="K109" s="35">
        <v>46</v>
      </c>
      <c r="L109" s="35">
        <v>49</v>
      </c>
      <c r="M109" s="55">
        <v>9</v>
      </c>
      <c r="N109" s="55">
        <v>5</v>
      </c>
      <c r="O109" s="60">
        <v>62</v>
      </c>
      <c r="P109" s="55">
        <v>14</v>
      </c>
      <c r="Q109" s="146"/>
      <c r="R109" s="61">
        <v>40</v>
      </c>
      <c r="S109" s="60">
        <v>24</v>
      </c>
      <c r="T109" s="60">
        <v>74</v>
      </c>
      <c r="U109" s="55">
        <v>65</v>
      </c>
      <c r="V109" s="60">
        <v>62</v>
      </c>
      <c r="W109" s="60">
        <v>60</v>
      </c>
      <c r="X109" s="55">
        <v>72</v>
      </c>
      <c r="Y109" s="55">
        <v>76</v>
      </c>
      <c r="Z109" s="55">
        <v>58</v>
      </c>
      <c r="AA109" s="60">
        <v>81</v>
      </c>
      <c r="AB109" s="55">
        <v>70</v>
      </c>
      <c r="AC109" s="55">
        <v>83</v>
      </c>
      <c r="AD109" s="55">
        <v>89</v>
      </c>
      <c r="AE109" s="55">
        <v>106</v>
      </c>
      <c r="AF109" s="68">
        <v>61</v>
      </c>
      <c r="AG109" s="69">
        <v>78</v>
      </c>
      <c r="AH109" s="69">
        <v>73</v>
      </c>
      <c r="AI109" s="55"/>
      <c r="AJ109" s="55"/>
      <c r="AK109" s="55"/>
      <c r="AL109" s="55"/>
      <c r="AM109" s="55"/>
      <c r="AN109" s="55"/>
      <c r="AO109" s="55"/>
    </row>
    <row r="110" spans="1:41" ht="12.75">
      <c r="A110" s="96" t="s">
        <v>78</v>
      </c>
      <c r="B110" s="145"/>
      <c r="C110" s="35" t="s">
        <v>73</v>
      </c>
      <c r="D110" s="146"/>
      <c r="E110" s="35" t="s">
        <v>73</v>
      </c>
      <c r="F110" s="35" t="s">
        <v>73</v>
      </c>
      <c r="G110" s="35">
        <v>3</v>
      </c>
      <c r="H110" s="35">
        <v>0</v>
      </c>
      <c r="I110" s="65">
        <v>8</v>
      </c>
      <c r="J110" s="35">
        <v>153</v>
      </c>
      <c r="K110" s="35">
        <v>208</v>
      </c>
      <c r="L110" s="35">
        <v>245</v>
      </c>
      <c r="M110" s="55">
        <v>261</v>
      </c>
      <c r="N110" s="55">
        <v>253</v>
      </c>
      <c r="O110" s="60">
        <v>218</v>
      </c>
      <c r="P110" s="55">
        <v>230</v>
      </c>
      <c r="Q110" s="146"/>
      <c r="R110" s="61">
        <v>306</v>
      </c>
      <c r="S110" s="60">
        <v>274</v>
      </c>
      <c r="T110" s="60">
        <v>315</v>
      </c>
      <c r="U110" s="55">
        <v>91</v>
      </c>
      <c r="V110" s="60">
        <v>29</v>
      </c>
      <c r="W110" s="60">
        <v>24</v>
      </c>
      <c r="X110" s="55">
        <v>30</v>
      </c>
      <c r="Y110" s="55">
        <v>41</v>
      </c>
      <c r="Z110" s="55">
        <v>27</v>
      </c>
      <c r="AA110" s="60">
        <v>48</v>
      </c>
      <c r="AB110" s="55">
        <v>53</v>
      </c>
      <c r="AC110" s="55">
        <v>43</v>
      </c>
      <c r="AD110" s="55">
        <v>85</v>
      </c>
      <c r="AE110" s="55">
        <v>61</v>
      </c>
      <c r="AF110" s="68">
        <v>67</v>
      </c>
      <c r="AG110" s="69">
        <v>65</v>
      </c>
      <c r="AH110" s="69">
        <v>51</v>
      </c>
      <c r="AI110" s="55"/>
      <c r="AJ110" s="55"/>
      <c r="AK110" s="55"/>
      <c r="AL110" s="55"/>
      <c r="AM110" s="55"/>
      <c r="AN110" s="55"/>
      <c r="AO110" s="55"/>
    </row>
    <row r="111" spans="1:41" ht="12.75">
      <c r="A111" s="96" t="s">
        <v>79</v>
      </c>
      <c r="B111" s="145"/>
      <c r="C111" s="35" t="s">
        <v>73</v>
      </c>
      <c r="D111" s="146"/>
      <c r="E111" s="35" t="s">
        <v>73</v>
      </c>
      <c r="F111" s="35" t="s">
        <v>73</v>
      </c>
      <c r="G111" s="35" t="s">
        <v>73</v>
      </c>
      <c r="H111" s="35" t="s">
        <v>73</v>
      </c>
      <c r="I111" s="35" t="s">
        <v>73</v>
      </c>
      <c r="J111" s="35" t="s">
        <v>73</v>
      </c>
      <c r="K111" s="35" t="s">
        <v>73</v>
      </c>
      <c r="L111" s="35">
        <v>0</v>
      </c>
      <c r="M111" s="55">
        <v>0</v>
      </c>
      <c r="N111" s="55">
        <v>0</v>
      </c>
      <c r="O111" s="60">
        <v>0</v>
      </c>
      <c r="P111" s="55">
        <v>0</v>
      </c>
      <c r="Q111" s="146"/>
      <c r="R111" s="61">
        <v>0</v>
      </c>
      <c r="S111" s="60">
        <v>0</v>
      </c>
      <c r="T111" s="60">
        <v>0</v>
      </c>
      <c r="U111" s="55">
        <v>0</v>
      </c>
      <c r="V111" s="60">
        <v>0</v>
      </c>
      <c r="W111" s="60">
        <v>0</v>
      </c>
      <c r="X111" s="55">
        <v>0</v>
      </c>
      <c r="Y111" s="55">
        <v>0</v>
      </c>
      <c r="Z111" s="55">
        <v>0</v>
      </c>
      <c r="AA111" s="60">
        <v>0</v>
      </c>
      <c r="AB111" s="55">
        <v>0</v>
      </c>
      <c r="AC111" s="55">
        <v>0</v>
      </c>
      <c r="AD111" s="55">
        <v>0</v>
      </c>
      <c r="AE111" s="55">
        <v>0</v>
      </c>
      <c r="AF111" s="68">
        <v>0</v>
      </c>
      <c r="AG111" s="69">
        <v>0</v>
      </c>
      <c r="AH111" s="69">
        <v>0</v>
      </c>
      <c r="AI111" s="55"/>
      <c r="AJ111" s="55"/>
      <c r="AK111" s="55"/>
      <c r="AL111" s="55"/>
      <c r="AM111" s="55"/>
      <c r="AN111" s="55"/>
      <c r="AO111" s="55"/>
    </row>
    <row r="112" spans="1:41" ht="12.75">
      <c r="A112" s="96" t="s">
        <v>80</v>
      </c>
      <c r="B112" s="145"/>
      <c r="C112" s="35" t="s">
        <v>73</v>
      </c>
      <c r="D112" s="146"/>
      <c r="E112" s="35">
        <v>11</v>
      </c>
      <c r="F112" s="35">
        <v>15</v>
      </c>
      <c r="G112" s="35">
        <v>35</v>
      </c>
      <c r="H112" s="35">
        <v>23</v>
      </c>
      <c r="I112" s="65">
        <v>33</v>
      </c>
      <c r="J112" s="35">
        <v>15</v>
      </c>
      <c r="K112" s="35">
        <v>18</v>
      </c>
      <c r="L112" s="35">
        <v>14</v>
      </c>
      <c r="M112" s="55">
        <v>16</v>
      </c>
      <c r="N112" s="55">
        <v>11</v>
      </c>
      <c r="O112" s="60">
        <v>17</v>
      </c>
      <c r="P112" s="55">
        <v>15</v>
      </c>
      <c r="Q112" s="146"/>
      <c r="R112" s="61">
        <v>11</v>
      </c>
      <c r="S112" s="60">
        <v>15</v>
      </c>
      <c r="T112" s="60">
        <v>21</v>
      </c>
      <c r="U112" s="55">
        <v>17</v>
      </c>
      <c r="V112" s="60">
        <v>21</v>
      </c>
      <c r="W112" s="60">
        <v>19</v>
      </c>
      <c r="X112" s="55">
        <v>14</v>
      </c>
      <c r="Y112" s="55">
        <v>7</v>
      </c>
      <c r="Z112" s="55">
        <v>11</v>
      </c>
      <c r="AA112" s="60">
        <v>15</v>
      </c>
      <c r="AB112" s="55">
        <v>12</v>
      </c>
      <c r="AC112" s="55">
        <v>0</v>
      </c>
      <c r="AD112" s="55">
        <v>2</v>
      </c>
      <c r="AE112" s="55">
        <v>17</v>
      </c>
      <c r="AF112" s="68">
        <v>14</v>
      </c>
      <c r="AG112" s="69">
        <v>10</v>
      </c>
      <c r="AH112" s="69">
        <v>7</v>
      </c>
      <c r="AI112" s="55"/>
      <c r="AJ112" s="55"/>
      <c r="AK112" s="55"/>
      <c r="AL112" s="55"/>
      <c r="AM112" s="55"/>
      <c r="AN112" s="55"/>
      <c r="AO112" s="55"/>
    </row>
    <row r="113" spans="1:41" ht="12.75">
      <c r="A113" s="96" t="s">
        <v>81</v>
      </c>
      <c r="B113" s="145"/>
      <c r="C113" s="35">
        <v>4</v>
      </c>
      <c r="D113" s="146"/>
      <c r="E113" s="35">
        <v>52</v>
      </c>
      <c r="F113" s="35">
        <v>137</v>
      </c>
      <c r="G113" s="35">
        <v>158</v>
      </c>
      <c r="H113" s="35">
        <v>103</v>
      </c>
      <c r="I113" s="65">
        <v>124</v>
      </c>
      <c r="J113" s="35">
        <v>104</v>
      </c>
      <c r="K113" s="35">
        <v>74</v>
      </c>
      <c r="L113" s="35">
        <v>72</v>
      </c>
      <c r="M113" s="55">
        <v>90</v>
      </c>
      <c r="N113" s="55">
        <v>136</v>
      </c>
      <c r="O113" s="60">
        <v>77</v>
      </c>
      <c r="P113" s="55">
        <v>123</v>
      </c>
      <c r="Q113" s="146"/>
      <c r="R113" s="61">
        <v>112</v>
      </c>
      <c r="S113" s="60">
        <v>102</v>
      </c>
      <c r="T113" s="60">
        <v>134</v>
      </c>
      <c r="U113" s="55">
        <v>123</v>
      </c>
      <c r="V113" s="60">
        <v>165</v>
      </c>
      <c r="W113" s="60">
        <v>166</v>
      </c>
      <c r="X113" s="55">
        <v>150</v>
      </c>
      <c r="Y113" s="55">
        <v>142</v>
      </c>
      <c r="Z113" s="55">
        <v>158</v>
      </c>
      <c r="AA113" s="60">
        <v>132</v>
      </c>
      <c r="AB113" s="55">
        <v>148</v>
      </c>
      <c r="AC113" s="67">
        <v>144</v>
      </c>
      <c r="AD113" s="55">
        <v>158</v>
      </c>
      <c r="AE113" s="55">
        <v>143</v>
      </c>
      <c r="AF113" s="73">
        <v>151</v>
      </c>
      <c r="AG113" s="69">
        <v>150</v>
      </c>
      <c r="AH113" s="69">
        <v>176</v>
      </c>
      <c r="AI113" s="67"/>
      <c r="AJ113" s="67"/>
      <c r="AK113" s="67"/>
      <c r="AL113" s="67"/>
      <c r="AM113" s="67"/>
      <c r="AN113" s="67"/>
      <c r="AO113" s="67"/>
    </row>
    <row r="114" spans="1:41" ht="12.75">
      <c r="A114" s="96" t="s">
        <v>82</v>
      </c>
      <c r="B114" s="145"/>
      <c r="C114" s="35" t="s">
        <v>73</v>
      </c>
      <c r="D114" s="146"/>
      <c r="E114" s="35" t="s">
        <v>73</v>
      </c>
      <c r="F114" s="35" t="s">
        <v>73</v>
      </c>
      <c r="G114" s="35" t="s">
        <v>73</v>
      </c>
      <c r="H114" s="35" t="s">
        <v>73</v>
      </c>
      <c r="I114" s="35" t="s">
        <v>73</v>
      </c>
      <c r="J114" s="35" t="s">
        <v>73</v>
      </c>
      <c r="K114" s="35" t="s">
        <v>73</v>
      </c>
      <c r="L114" s="35">
        <v>0</v>
      </c>
      <c r="M114" s="55">
        <v>0</v>
      </c>
      <c r="N114" s="55">
        <v>0</v>
      </c>
      <c r="O114" s="60">
        <v>0</v>
      </c>
      <c r="P114" s="55">
        <v>0</v>
      </c>
      <c r="Q114" s="146"/>
      <c r="R114" s="61">
        <v>0</v>
      </c>
      <c r="S114" s="60">
        <v>0</v>
      </c>
      <c r="T114" s="60">
        <v>0</v>
      </c>
      <c r="U114" s="55">
        <v>0</v>
      </c>
      <c r="V114" s="60">
        <v>0</v>
      </c>
      <c r="W114" s="60">
        <v>0</v>
      </c>
      <c r="X114" s="55">
        <v>0</v>
      </c>
      <c r="Y114" s="55">
        <v>0</v>
      </c>
      <c r="Z114" s="55">
        <v>0</v>
      </c>
      <c r="AA114" s="60">
        <v>0</v>
      </c>
      <c r="AB114" s="55">
        <v>0</v>
      </c>
      <c r="AC114" s="55">
        <v>0</v>
      </c>
      <c r="AD114" s="55">
        <v>0</v>
      </c>
      <c r="AE114" s="55">
        <v>0</v>
      </c>
      <c r="AF114" s="68">
        <v>0</v>
      </c>
      <c r="AG114" s="69">
        <v>0</v>
      </c>
      <c r="AH114" s="69">
        <v>0</v>
      </c>
      <c r="AI114" s="55"/>
      <c r="AJ114" s="55"/>
      <c r="AK114" s="55"/>
      <c r="AL114" s="55"/>
      <c r="AM114" s="55"/>
      <c r="AN114" s="55"/>
      <c r="AO114" s="55"/>
    </row>
    <row r="115" spans="1:41" ht="12.75">
      <c r="A115" s="96" t="s">
        <v>83</v>
      </c>
      <c r="B115" s="145"/>
      <c r="C115" s="35"/>
      <c r="D115" s="146"/>
      <c r="E115" s="35"/>
      <c r="F115" s="35"/>
      <c r="G115" s="35"/>
      <c r="H115" s="35"/>
      <c r="I115" s="35"/>
      <c r="J115" s="35"/>
      <c r="K115" s="35"/>
      <c r="L115" s="35"/>
      <c r="M115" s="55"/>
      <c r="N115" s="55"/>
      <c r="O115" s="60"/>
      <c r="P115" s="55"/>
      <c r="Q115" s="146"/>
      <c r="R115" s="61"/>
      <c r="S115" s="60"/>
      <c r="T115" s="60"/>
      <c r="U115" s="55"/>
      <c r="V115" s="60"/>
      <c r="W115" s="60"/>
      <c r="X115" s="55"/>
      <c r="Y115" s="55"/>
      <c r="Z115" s="55"/>
      <c r="AA115" s="60"/>
      <c r="AB115" s="55"/>
      <c r="AC115" s="55">
        <v>9</v>
      </c>
      <c r="AD115" s="55">
        <v>18</v>
      </c>
      <c r="AE115" s="55">
        <v>26</v>
      </c>
      <c r="AF115" s="68">
        <v>27</v>
      </c>
      <c r="AG115" s="69">
        <v>25</v>
      </c>
      <c r="AH115" s="69">
        <v>18</v>
      </c>
      <c r="AI115" s="55"/>
      <c r="AJ115" s="55"/>
      <c r="AK115" s="55"/>
      <c r="AL115" s="55"/>
      <c r="AM115" s="55"/>
      <c r="AN115" s="55"/>
      <c r="AO115" s="55"/>
    </row>
    <row r="116" spans="1:41" ht="12.75">
      <c r="A116" s="96" t="s">
        <v>84</v>
      </c>
      <c r="B116" s="145"/>
      <c r="C116" s="35" t="s">
        <v>73</v>
      </c>
      <c r="D116" s="146"/>
      <c r="E116" s="35" t="s">
        <v>73</v>
      </c>
      <c r="F116" s="35" t="s">
        <v>73</v>
      </c>
      <c r="G116" s="35" t="s">
        <v>73</v>
      </c>
      <c r="H116" s="35" t="s">
        <v>73</v>
      </c>
      <c r="I116" s="35" t="s">
        <v>73</v>
      </c>
      <c r="J116" s="35">
        <v>40</v>
      </c>
      <c r="K116" s="35">
        <v>11</v>
      </c>
      <c r="L116" s="35">
        <v>0</v>
      </c>
      <c r="M116" s="55">
        <v>16</v>
      </c>
      <c r="N116" s="55">
        <v>9</v>
      </c>
      <c r="O116" s="60">
        <v>18</v>
      </c>
      <c r="P116" s="55">
        <v>22</v>
      </c>
      <c r="Q116" s="146"/>
      <c r="R116" s="61">
        <v>33</v>
      </c>
      <c r="S116" s="60">
        <v>19</v>
      </c>
      <c r="T116" s="60">
        <v>55</v>
      </c>
      <c r="U116" s="55">
        <v>41</v>
      </c>
      <c r="V116" s="60">
        <v>39</v>
      </c>
      <c r="W116" s="60">
        <v>39</v>
      </c>
      <c r="X116" s="55">
        <v>41</v>
      </c>
      <c r="Y116" s="55">
        <v>58</v>
      </c>
      <c r="Z116" s="55">
        <v>63</v>
      </c>
      <c r="AA116" s="60">
        <v>55</v>
      </c>
      <c r="AB116" s="55">
        <v>60</v>
      </c>
      <c r="AC116" s="35">
        <v>60</v>
      </c>
      <c r="AD116" s="55">
        <v>63</v>
      </c>
      <c r="AE116" s="55">
        <v>31</v>
      </c>
      <c r="AF116" s="50">
        <v>51</v>
      </c>
      <c r="AG116" s="69">
        <v>53</v>
      </c>
      <c r="AH116" s="69">
        <v>55</v>
      </c>
      <c r="AI116" s="35"/>
      <c r="AJ116" s="35"/>
      <c r="AK116" s="35"/>
      <c r="AL116" s="35"/>
      <c r="AM116" s="35"/>
      <c r="AN116" s="35"/>
      <c r="AO116" s="35"/>
    </row>
    <row r="117" spans="1:41" ht="12.75">
      <c r="A117" s="96" t="s">
        <v>85</v>
      </c>
      <c r="B117" s="145"/>
      <c r="C117" s="35"/>
      <c r="D117" s="146"/>
      <c r="E117" s="35" t="s">
        <v>73</v>
      </c>
      <c r="F117" s="35" t="s">
        <v>73</v>
      </c>
      <c r="G117" s="35" t="s">
        <v>73</v>
      </c>
      <c r="H117" s="35" t="s">
        <v>73</v>
      </c>
      <c r="I117" s="35" t="s">
        <v>73</v>
      </c>
      <c r="J117" s="35" t="s">
        <v>73</v>
      </c>
      <c r="K117" s="35" t="s">
        <v>73</v>
      </c>
      <c r="L117" s="35" t="s">
        <v>73</v>
      </c>
      <c r="M117" s="55" t="s">
        <v>73</v>
      </c>
      <c r="N117" s="55">
        <v>28</v>
      </c>
      <c r="O117" s="60">
        <v>31</v>
      </c>
      <c r="P117" s="55">
        <v>24</v>
      </c>
      <c r="Q117" s="146"/>
      <c r="R117" s="61">
        <v>31</v>
      </c>
      <c r="S117" s="60">
        <v>29</v>
      </c>
      <c r="T117" s="60">
        <v>35</v>
      </c>
      <c r="U117" s="55">
        <v>17</v>
      </c>
      <c r="V117" s="60">
        <v>32</v>
      </c>
      <c r="W117" s="60">
        <v>28</v>
      </c>
      <c r="X117" s="55">
        <v>34</v>
      </c>
      <c r="Y117" s="55">
        <v>31</v>
      </c>
      <c r="Z117" s="55">
        <v>38</v>
      </c>
      <c r="AA117" s="60">
        <v>46</v>
      </c>
      <c r="AB117" s="55">
        <v>33</v>
      </c>
      <c r="AC117" s="67">
        <v>38</v>
      </c>
      <c r="AD117" s="55">
        <v>35</v>
      </c>
      <c r="AE117" s="55">
        <v>30</v>
      </c>
      <c r="AF117" s="73">
        <v>36</v>
      </c>
      <c r="AG117" s="69">
        <v>28</v>
      </c>
      <c r="AH117" s="69">
        <v>30</v>
      </c>
      <c r="AI117" s="67"/>
      <c r="AJ117" s="67"/>
      <c r="AK117" s="67"/>
      <c r="AL117" s="67"/>
      <c r="AM117" s="67"/>
      <c r="AN117" s="67"/>
      <c r="AO117" s="67"/>
    </row>
    <row r="118" spans="1:41" ht="12.75">
      <c r="A118" s="96" t="s">
        <v>86</v>
      </c>
      <c r="B118" s="145"/>
      <c r="C118" s="35" t="s">
        <v>73</v>
      </c>
      <c r="D118" s="146"/>
      <c r="E118" s="35" t="s">
        <v>73</v>
      </c>
      <c r="F118" s="35" t="s">
        <v>73</v>
      </c>
      <c r="G118" s="35" t="s">
        <v>73</v>
      </c>
      <c r="H118" s="35" t="s">
        <v>73</v>
      </c>
      <c r="I118" s="35" t="s">
        <v>73</v>
      </c>
      <c r="J118" s="35">
        <v>40</v>
      </c>
      <c r="K118" s="35">
        <v>12</v>
      </c>
      <c r="L118" s="35">
        <v>29</v>
      </c>
      <c r="M118" s="55">
        <v>27</v>
      </c>
      <c r="N118" s="55">
        <v>21</v>
      </c>
      <c r="O118" s="60">
        <v>25</v>
      </c>
      <c r="P118" s="55">
        <v>31</v>
      </c>
      <c r="Q118" s="146"/>
      <c r="R118" s="61">
        <v>29</v>
      </c>
      <c r="S118" s="60">
        <v>20</v>
      </c>
      <c r="T118" s="60">
        <v>35</v>
      </c>
      <c r="U118" s="55">
        <v>38</v>
      </c>
      <c r="V118" s="60">
        <v>40</v>
      </c>
      <c r="W118" s="60">
        <v>35</v>
      </c>
      <c r="X118" s="55">
        <v>37</v>
      </c>
      <c r="Y118" s="55">
        <v>31</v>
      </c>
      <c r="Z118" s="55">
        <v>34</v>
      </c>
      <c r="AA118" s="60">
        <v>72</v>
      </c>
      <c r="AB118" s="55">
        <v>48</v>
      </c>
      <c r="AC118" s="55">
        <v>41</v>
      </c>
      <c r="AD118" s="55">
        <v>76</v>
      </c>
      <c r="AE118" s="55">
        <v>70</v>
      </c>
      <c r="AF118" s="68">
        <v>63</v>
      </c>
      <c r="AG118" s="69">
        <v>79</v>
      </c>
      <c r="AH118" s="69">
        <v>0</v>
      </c>
      <c r="AI118" s="55"/>
      <c r="AJ118" s="55"/>
      <c r="AK118" s="55"/>
      <c r="AL118" s="55"/>
      <c r="AM118" s="55"/>
      <c r="AN118" s="55"/>
      <c r="AO118" s="55"/>
    </row>
    <row r="119" spans="1:41" ht="12.75">
      <c r="A119" s="96" t="s">
        <v>87</v>
      </c>
      <c r="B119" s="145"/>
      <c r="C119" s="35"/>
      <c r="D119" s="146"/>
      <c r="E119" s="35"/>
      <c r="F119" s="35"/>
      <c r="G119" s="35"/>
      <c r="H119" s="35"/>
      <c r="I119" s="35"/>
      <c r="J119" s="35"/>
      <c r="K119" s="35"/>
      <c r="L119" s="35"/>
      <c r="M119" s="55"/>
      <c r="N119" s="55"/>
      <c r="O119" s="60"/>
      <c r="P119" s="55"/>
      <c r="Q119" s="146"/>
      <c r="R119" s="61"/>
      <c r="S119" s="60"/>
      <c r="T119" s="60"/>
      <c r="U119" s="55"/>
      <c r="V119" s="60"/>
      <c r="W119" s="60"/>
      <c r="X119" s="55"/>
      <c r="Y119" s="55"/>
      <c r="Z119" s="55"/>
      <c r="AA119" s="60">
        <v>22</v>
      </c>
      <c r="AB119" s="67">
        <v>11</v>
      </c>
      <c r="AC119" s="55">
        <v>44</v>
      </c>
      <c r="AD119" s="55">
        <v>44</v>
      </c>
      <c r="AE119" s="55">
        <v>54</v>
      </c>
      <c r="AF119" s="68">
        <v>42</v>
      </c>
      <c r="AG119" s="69">
        <v>61</v>
      </c>
      <c r="AH119" s="69">
        <v>0</v>
      </c>
      <c r="AI119" s="55"/>
      <c r="AJ119" s="55"/>
      <c r="AK119" s="55"/>
      <c r="AL119" s="55"/>
      <c r="AM119" s="55"/>
      <c r="AN119" s="55"/>
      <c r="AO119" s="55"/>
    </row>
    <row r="120" spans="1:41" ht="12.75">
      <c r="A120" s="96" t="s">
        <v>88</v>
      </c>
      <c r="B120" s="145"/>
      <c r="C120" s="35" t="s">
        <v>73</v>
      </c>
      <c r="D120" s="146"/>
      <c r="E120" s="35" t="s">
        <v>73</v>
      </c>
      <c r="F120" s="35" t="s">
        <v>73</v>
      </c>
      <c r="G120" s="35" t="s">
        <v>73</v>
      </c>
      <c r="H120" s="35" t="s">
        <v>73</v>
      </c>
      <c r="I120" s="35" t="s">
        <v>73</v>
      </c>
      <c r="J120" s="35">
        <v>23</v>
      </c>
      <c r="K120" s="35">
        <v>41</v>
      </c>
      <c r="L120" s="35">
        <v>50</v>
      </c>
      <c r="M120" s="55">
        <v>71</v>
      </c>
      <c r="N120" s="55">
        <v>69</v>
      </c>
      <c r="O120" s="60">
        <v>64</v>
      </c>
      <c r="P120" s="55">
        <v>105</v>
      </c>
      <c r="Q120" s="146"/>
      <c r="R120" s="61">
        <v>112</v>
      </c>
      <c r="S120" s="60">
        <v>102</v>
      </c>
      <c r="T120" s="60">
        <v>137</v>
      </c>
      <c r="U120" s="55">
        <v>100</v>
      </c>
      <c r="V120" s="60">
        <v>105</v>
      </c>
      <c r="W120" s="60">
        <v>107</v>
      </c>
      <c r="X120" s="55">
        <v>80</v>
      </c>
      <c r="Y120" s="55">
        <v>116</v>
      </c>
      <c r="Z120" s="55">
        <v>82</v>
      </c>
      <c r="AA120" s="60">
        <v>66</v>
      </c>
      <c r="AB120" s="55">
        <v>85</v>
      </c>
      <c r="AC120" s="55">
        <v>80</v>
      </c>
      <c r="AD120" s="55">
        <v>96</v>
      </c>
      <c r="AE120" s="55">
        <v>110</v>
      </c>
      <c r="AF120" s="68">
        <v>71</v>
      </c>
      <c r="AG120" s="69">
        <v>99</v>
      </c>
      <c r="AH120" s="69">
        <v>87</v>
      </c>
      <c r="AI120" s="55"/>
      <c r="AJ120" s="55"/>
      <c r="AK120" s="55"/>
      <c r="AL120" s="55"/>
      <c r="AM120" s="55"/>
      <c r="AN120" s="55"/>
      <c r="AO120" s="55"/>
    </row>
    <row r="121" spans="1:41" ht="12.75">
      <c r="A121" s="96" t="s">
        <v>89</v>
      </c>
      <c r="B121" s="145"/>
      <c r="C121" s="35">
        <v>40</v>
      </c>
      <c r="D121" s="146"/>
      <c r="E121" s="35">
        <v>102</v>
      </c>
      <c r="F121" s="35">
        <v>362</v>
      </c>
      <c r="G121" s="35">
        <v>422</v>
      </c>
      <c r="H121" s="35">
        <v>454</v>
      </c>
      <c r="I121" s="65">
        <v>872</v>
      </c>
      <c r="J121" s="35">
        <v>654</v>
      </c>
      <c r="K121" s="35">
        <v>551</v>
      </c>
      <c r="L121" s="35">
        <v>684</v>
      </c>
      <c r="M121" s="55">
        <v>703</v>
      </c>
      <c r="N121" s="55">
        <v>771</v>
      </c>
      <c r="O121" s="60">
        <v>713</v>
      </c>
      <c r="P121" s="55">
        <v>699</v>
      </c>
      <c r="Q121" s="146"/>
      <c r="R121" s="61">
        <v>710</v>
      </c>
      <c r="S121" s="60">
        <v>726</v>
      </c>
      <c r="T121" s="60">
        <v>857</v>
      </c>
      <c r="U121" s="55">
        <v>697</v>
      </c>
      <c r="V121" s="60">
        <v>844</v>
      </c>
      <c r="W121" s="60">
        <v>806</v>
      </c>
      <c r="X121" s="55">
        <v>768</v>
      </c>
      <c r="Y121" s="55">
        <v>875</v>
      </c>
      <c r="Z121" s="55">
        <v>753</v>
      </c>
      <c r="AA121" s="60">
        <v>742</v>
      </c>
      <c r="AB121" s="55">
        <v>693</v>
      </c>
      <c r="AC121" s="55">
        <v>682</v>
      </c>
      <c r="AD121" s="55">
        <v>771</v>
      </c>
      <c r="AE121" s="55">
        <v>695</v>
      </c>
      <c r="AF121" s="68">
        <v>699</v>
      </c>
      <c r="AG121" s="69">
        <v>757</v>
      </c>
      <c r="AH121" s="69">
        <v>756</v>
      </c>
      <c r="AI121" s="55"/>
      <c r="AJ121" s="55"/>
      <c r="AK121" s="55"/>
      <c r="AL121" s="55"/>
      <c r="AM121" s="55"/>
      <c r="AN121" s="55"/>
      <c r="AO121" s="55"/>
    </row>
    <row r="122" spans="1:41" ht="12.75">
      <c r="A122" s="96" t="s">
        <v>90</v>
      </c>
      <c r="B122" s="145"/>
      <c r="C122" s="35" t="s">
        <v>73</v>
      </c>
      <c r="D122" s="146"/>
      <c r="E122" s="35">
        <v>20</v>
      </c>
      <c r="F122" s="35">
        <v>51</v>
      </c>
      <c r="G122" s="35">
        <v>30</v>
      </c>
      <c r="H122" s="35">
        <v>23</v>
      </c>
      <c r="I122" s="65">
        <v>23</v>
      </c>
      <c r="J122" s="35">
        <v>15</v>
      </c>
      <c r="K122" s="35">
        <v>16</v>
      </c>
      <c r="L122" s="35">
        <v>30</v>
      </c>
      <c r="M122" s="55">
        <v>27</v>
      </c>
      <c r="N122" s="55">
        <v>6</v>
      </c>
      <c r="O122" s="60">
        <v>6</v>
      </c>
      <c r="P122" s="55">
        <v>5</v>
      </c>
      <c r="Q122" s="146"/>
      <c r="R122" s="61">
        <v>20</v>
      </c>
      <c r="S122" s="60">
        <v>14</v>
      </c>
      <c r="T122" s="60">
        <v>7</v>
      </c>
      <c r="U122" s="55">
        <v>16</v>
      </c>
      <c r="V122" s="60">
        <v>18</v>
      </c>
      <c r="W122" s="60">
        <v>21</v>
      </c>
      <c r="X122" s="55">
        <v>17</v>
      </c>
      <c r="Y122" s="55">
        <v>23</v>
      </c>
      <c r="Z122" s="55">
        <v>16</v>
      </c>
      <c r="AA122" s="60">
        <v>18</v>
      </c>
      <c r="AB122" s="55">
        <v>8</v>
      </c>
      <c r="AC122" s="35">
        <v>12</v>
      </c>
      <c r="AD122" s="55">
        <v>13</v>
      </c>
      <c r="AE122" s="55">
        <v>8</v>
      </c>
      <c r="AF122" s="50">
        <v>11</v>
      </c>
      <c r="AG122" s="69">
        <v>9</v>
      </c>
      <c r="AH122" s="69">
        <v>8</v>
      </c>
      <c r="AI122" s="35"/>
      <c r="AJ122" s="35"/>
      <c r="AK122" s="35"/>
      <c r="AL122" s="35"/>
      <c r="AM122" s="35"/>
      <c r="AN122" s="35"/>
      <c r="AO122" s="35"/>
    </row>
    <row r="123" spans="1:41" ht="12.75">
      <c r="A123" s="96" t="s">
        <v>91</v>
      </c>
      <c r="B123" s="145"/>
      <c r="C123" s="35" t="s">
        <v>73</v>
      </c>
      <c r="D123" s="146"/>
      <c r="E123" s="35" t="s">
        <v>73</v>
      </c>
      <c r="F123" s="35" t="s">
        <v>73</v>
      </c>
      <c r="G123" s="35" t="s">
        <v>73</v>
      </c>
      <c r="H123" s="35" t="s">
        <v>73</v>
      </c>
      <c r="I123" s="35" t="s">
        <v>73</v>
      </c>
      <c r="J123" s="35" t="s">
        <v>73</v>
      </c>
      <c r="K123" s="35" t="s">
        <v>73</v>
      </c>
      <c r="L123" s="35">
        <v>0</v>
      </c>
      <c r="M123" s="55">
        <v>0</v>
      </c>
      <c r="N123" s="55">
        <v>10</v>
      </c>
      <c r="O123" s="60">
        <v>13</v>
      </c>
      <c r="P123" s="55">
        <v>10</v>
      </c>
      <c r="Q123" s="146"/>
      <c r="R123" s="61">
        <v>13</v>
      </c>
      <c r="S123" s="60">
        <v>16</v>
      </c>
      <c r="T123" s="60">
        <v>12</v>
      </c>
      <c r="U123" s="55">
        <v>13</v>
      </c>
      <c r="V123" s="60">
        <v>15</v>
      </c>
      <c r="W123" s="60">
        <v>17</v>
      </c>
      <c r="X123" s="55">
        <v>10</v>
      </c>
      <c r="Y123" s="55">
        <v>14</v>
      </c>
      <c r="Z123" s="55">
        <v>13</v>
      </c>
      <c r="AA123" s="60">
        <v>14</v>
      </c>
      <c r="AB123" s="55">
        <v>10</v>
      </c>
      <c r="AC123" s="35">
        <v>11</v>
      </c>
      <c r="AD123" s="55">
        <v>16</v>
      </c>
      <c r="AE123" s="55">
        <v>4</v>
      </c>
      <c r="AF123" s="50">
        <v>3</v>
      </c>
      <c r="AG123" s="69">
        <v>4</v>
      </c>
      <c r="AH123" s="69">
        <v>1</v>
      </c>
      <c r="AI123" s="35"/>
      <c r="AJ123" s="35"/>
      <c r="AK123" s="35"/>
      <c r="AL123" s="35"/>
      <c r="AM123" s="35"/>
      <c r="AN123" s="35"/>
      <c r="AO123" s="35"/>
    </row>
    <row r="124" spans="1:41" ht="12.75">
      <c r="A124" s="96" t="s">
        <v>92</v>
      </c>
      <c r="B124" s="145"/>
      <c r="C124" s="35" t="s">
        <v>73</v>
      </c>
      <c r="D124" s="146"/>
      <c r="E124" s="35" t="s">
        <v>73</v>
      </c>
      <c r="F124" s="35" t="s">
        <v>73</v>
      </c>
      <c r="G124" s="35" t="s">
        <v>73</v>
      </c>
      <c r="H124" s="35">
        <v>1</v>
      </c>
      <c r="I124" s="154">
        <v>7</v>
      </c>
      <c r="J124" s="35">
        <v>18</v>
      </c>
      <c r="K124" s="35">
        <v>46</v>
      </c>
      <c r="L124" s="35">
        <v>42</v>
      </c>
      <c r="M124" s="55">
        <v>40</v>
      </c>
      <c r="N124" s="55">
        <v>42</v>
      </c>
      <c r="O124" s="60">
        <v>52</v>
      </c>
      <c r="P124" s="55">
        <v>69</v>
      </c>
      <c r="Q124" s="146"/>
      <c r="R124" s="61">
        <v>54</v>
      </c>
      <c r="S124" s="60">
        <v>48</v>
      </c>
      <c r="T124" s="60">
        <v>73</v>
      </c>
      <c r="U124" s="55">
        <v>62</v>
      </c>
      <c r="V124" s="60">
        <v>65</v>
      </c>
      <c r="W124" s="60">
        <v>80</v>
      </c>
      <c r="X124" s="55">
        <v>64</v>
      </c>
      <c r="Y124" s="55">
        <v>74</v>
      </c>
      <c r="Z124" s="55">
        <v>42</v>
      </c>
      <c r="AA124" s="60">
        <v>49</v>
      </c>
      <c r="AB124" s="55">
        <v>55</v>
      </c>
      <c r="AC124" s="67">
        <v>64</v>
      </c>
      <c r="AD124" s="55">
        <v>67</v>
      </c>
      <c r="AE124" s="55">
        <v>82</v>
      </c>
      <c r="AF124" s="73">
        <v>64</v>
      </c>
      <c r="AG124" s="69">
        <v>67</v>
      </c>
      <c r="AH124" s="69">
        <v>78</v>
      </c>
      <c r="AI124" s="67"/>
      <c r="AJ124" s="67"/>
      <c r="AK124" s="67"/>
      <c r="AL124" s="67"/>
      <c r="AM124" s="67"/>
      <c r="AN124" s="67"/>
      <c r="AO124" s="67"/>
    </row>
    <row r="125" spans="1:41" ht="12.75">
      <c r="A125" s="96" t="s">
        <v>93</v>
      </c>
      <c r="B125" s="145"/>
      <c r="C125" s="35" t="s">
        <v>73</v>
      </c>
      <c r="D125" s="146"/>
      <c r="E125" s="35" t="s">
        <v>73</v>
      </c>
      <c r="F125" s="35" t="s">
        <v>73</v>
      </c>
      <c r="G125" s="35">
        <v>16</v>
      </c>
      <c r="H125" s="35">
        <v>9</v>
      </c>
      <c r="I125" s="65">
        <v>0</v>
      </c>
      <c r="J125" s="35">
        <v>10</v>
      </c>
      <c r="K125" s="35">
        <v>12</v>
      </c>
      <c r="L125" s="35">
        <v>8</v>
      </c>
      <c r="M125" s="55">
        <v>17</v>
      </c>
      <c r="N125" s="55">
        <v>10</v>
      </c>
      <c r="O125" s="60">
        <v>12</v>
      </c>
      <c r="P125" s="55">
        <v>1</v>
      </c>
      <c r="Q125" s="146"/>
      <c r="R125" s="61">
        <v>14</v>
      </c>
      <c r="S125" s="60">
        <v>14</v>
      </c>
      <c r="T125" s="60">
        <v>14</v>
      </c>
      <c r="U125" s="55">
        <v>20</v>
      </c>
      <c r="V125" s="60">
        <v>17</v>
      </c>
      <c r="W125" s="60">
        <v>23</v>
      </c>
      <c r="X125" s="55">
        <v>13</v>
      </c>
      <c r="Y125" s="55">
        <v>19</v>
      </c>
      <c r="Z125" s="55">
        <v>33</v>
      </c>
      <c r="AA125" s="60">
        <v>25</v>
      </c>
      <c r="AB125" s="55">
        <v>0</v>
      </c>
      <c r="AC125" s="55">
        <v>0</v>
      </c>
      <c r="AD125" s="55">
        <v>29</v>
      </c>
      <c r="AE125" s="55">
        <v>30</v>
      </c>
      <c r="AF125" s="68">
        <v>32</v>
      </c>
      <c r="AG125" s="69">
        <v>31</v>
      </c>
      <c r="AH125" s="69">
        <v>21</v>
      </c>
      <c r="AI125" s="55"/>
      <c r="AJ125" s="55"/>
      <c r="AK125" s="55"/>
      <c r="AL125" s="55"/>
      <c r="AM125" s="55"/>
      <c r="AN125" s="55"/>
      <c r="AO125" s="55"/>
    </row>
    <row r="126" spans="1:41" ht="12.75">
      <c r="A126" s="96" t="s">
        <v>94</v>
      </c>
      <c r="B126" s="145"/>
      <c r="C126" s="35" t="s">
        <v>73</v>
      </c>
      <c r="D126" s="146"/>
      <c r="E126" s="35">
        <v>36</v>
      </c>
      <c r="F126" s="35">
        <v>104</v>
      </c>
      <c r="G126" s="35">
        <v>141</v>
      </c>
      <c r="H126" s="35">
        <v>89</v>
      </c>
      <c r="I126" s="65">
        <v>79</v>
      </c>
      <c r="J126" s="35">
        <v>83</v>
      </c>
      <c r="K126" s="35">
        <v>126</v>
      </c>
      <c r="L126" s="35">
        <v>99</v>
      </c>
      <c r="M126" s="55">
        <v>17</v>
      </c>
      <c r="N126" s="55">
        <v>0</v>
      </c>
      <c r="O126" s="60">
        <v>115</v>
      </c>
      <c r="P126" s="55">
        <v>113</v>
      </c>
      <c r="Q126" s="146"/>
      <c r="R126" s="61">
        <v>95</v>
      </c>
      <c r="S126" s="60">
        <v>81</v>
      </c>
      <c r="T126" s="60">
        <v>98</v>
      </c>
      <c r="U126" s="55">
        <v>125</v>
      </c>
      <c r="V126" s="60">
        <v>117</v>
      </c>
      <c r="W126" s="60">
        <v>136</v>
      </c>
      <c r="X126" s="55">
        <v>154</v>
      </c>
      <c r="Y126" s="55">
        <v>156</v>
      </c>
      <c r="Z126" s="55">
        <v>114</v>
      </c>
      <c r="AA126" s="60">
        <v>133</v>
      </c>
      <c r="AB126" s="55">
        <v>131</v>
      </c>
      <c r="AC126" s="55">
        <v>147</v>
      </c>
      <c r="AD126" s="55">
        <v>171</v>
      </c>
      <c r="AE126" s="55">
        <v>175</v>
      </c>
      <c r="AF126" s="68">
        <v>170</v>
      </c>
      <c r="AG126" s="69">
        <v>164</v>
      </c>
      <c r="AH126" s="69">
        <v>168</v>
      </c>
      <c r="AI126" s="55"/>
      <c r="AJ126" s="55"/>
      <c r="AK126" s="55"/>
      <c r="AL126" s="55"/>
      <c r="AM126" s="55"/>
      <c r="AN126" s="55"/>
      <c r="AO126" s="55"/>
    </row>
    <row r="127" spans="1:41" ht="12.75">
      <c r="A127" s="96" t="s">
        <v>95</v>
      </c>
      <c r="B127" s="145"/>
      <c r="C127" s="35" t="s">
        <v>73</v>
      </c>
      <c r="D127" s="146"/>
      <c r="E127" s="35" t="s">
        <v>73</v>
      </c>
      <c r="F127" s="35" t="s">
        <v>73</v>
      </c>
      <c r="G127" s="35" t="s">
        <v>73</v>
      </c>
      <c r="H127" s="35" t="s">
        <v>73</v>
      </c>
      <c r="I127" s="35" t="s">
        <v>73</v>
      </c>
      <c r="J127" s="35">
        <v>40</v>
      </c>
      <c r="K127" s="35">
        <v>21</v>
      </c>
      <c r="L127" s="35">
        <v>36</v>
      </c>
      <c r="M127" s="55">
        <v>40</v>
      </c>
      <c r="N127" s="55">
        <v>2</v>
      </c>
      <c r="O127" s="60">
        <v>37</v>
      </c>
      <c r="P127" s="55">
        <v>45</v>
      </c>
      <c r="Q127" s="146"/>
      <c r="R127" s="61">
        <v>71</v>
      </c>
      <c r="S127" s="60">
        <v>28</v>
      </c>
      <c r="T127" s="60">
        <v>70</v>
      </c>
      <c r="U127" s="55">
        <v>35</v>
      </c>
      <c r="V127" s="60">
        <v>51</v>
      </c>
      <c r="W127" s="60">
        <v>48</v>
      </c>
      <c r="X127" s="55">
        <v>40</v>
      </c>
      <c r="Y127" s="55">
        <v>64</v>
      </c>
      <c r="Z127" s="55">
        <v>42</v>
      </c>
      <c r="AA127" s="60">
        <v>44</v>
      </c>
      <c r="AB127" s="67">
        <v>57</v>
      </c>
      <c r="AC127" s="55">
        <v>40</v>
      </c>
      <c r="AD127" s="55">
        <v>49</v>
      </c>
      <c r="AE127" s="55">
        <v>39</v>
      </c>
      <c r="AF127" s="68">
        <v>42</v>
      </c>
      <c r="AG127" s="69">
        <v>47</v>
      </c>
      <c r="AH127" s="69">
        <v>39</v>
      </c>
      <c r="AI127" s="55"/>
      <c r="AJ127" s="55"/>
      <c r="AK127" s="55"/>
      <c r="AL127" s="55"/>
      <c r="AM127" s="55"/>
      <c r="AN127" s="55"/>
      <c r="AO127" s="55"/>
    </row>
    <row r="128" spans="1:41" ht="12.75">
      <c r="A128" s="96" t="s">
        <v>96</v>
      </c>
      <c r="B128" s="145"/>
      <c r="C128" s="35" t="s">
        <v>73</v>
      </c>
      <c r="D128" s="146"/>
      <c r="E128" s="35" t="s">
        <v>73</v>
      </c>
      <c r="F128" s="35" t="s">
        <v>73</v>
      </c>
      <c r="G128" s="35" t="s">
        <v>73</v>
      </c>
      <c r="H128" s="35" t="s">
        <v>73</v>
      </c>
      <c r="I128" s="35" t="s">
        <v>73</v>
      </c>
      <c r="J128" s="35" t="s">
        <v>73</v>
      </c>
      <c r="K128" s="35" t="s">
        <v>73</v>
      </c>
      <c r="L128" s="35">
        <v>0</v>
      </c>
      <c r="M128" s="55">
        <v>0</v>
      </c>
      <c r="N128" s="55">
        <v>0</v>
      </c>
      <c r="O128" s="60">
        <v>0</v>
      </c>
      <c r="P128" s="55">
        <v>0</v>
      </c>
      <c r="Q128" s="146"/>
      <c r="R128" s="61">
        <v>0</v>
      </c>
      <c r="S128" s="60">
        <v>0</v>
      </c>
      <c r="T128" s="60">
        <v>16</v>
      </c>
      <c r="U128" s="55">
        <v>43</v>
      </c>
      <c r="V128" s="60">
        <v>56</v>
      </c>
      <c r="W128" s="60">
        <v>36</v>
      </c>
      <c r="X128" s="55">
        <v>55</v>
      </c>
      <c r="Y128" s="55">
        <v>77</v>
      </c>
      <c r="Z128" s="55">
        <v>62</v>
      </c>
      <c r="AA128" s="60">
        <v>69</v>
      </c>
      <c r="AB128" s="55">
        <v>79</v>
      </c>
      <c r="AC128" s="55">
        <v>69</v>
      </c>
      <c r="AD128" s="55">
        <v>66</v>
      </c>
      <c r="AE128" s="55">
        <v>74</v>
      </c>
      <c r="AF128" s="68">
        <v>85</v>
      </c>
      <c r="AG128" s="69">
        <v>76</v>
      </c>
      <c r="AH128" s="69">
        <v>79</v>
      </c>
      <c r="AI128" s="55"/>
      <c r="AJ128" s="55"/>
      <c r="AK128" s="55"/>
      <c r="AL128" s="55"/>
      <c r="AM128" s="55"/>
      <c r="AN128" s="55"/>
      <c r="AO128" s="55"/>
    </row>
    <row r="129" spans="1:41" ht="12.75">
      <c r="A129" s="96" t="s">
        <v>97</v>
      </c>
      <c r="B129" s="145"/>
      <c r="C129" s="35" t="s">
        <v>73</v>
      </c>
      <c r="D129" s="146"/>
      <c r="E129" s="35" t="s">
        <v>73</v>
      </c>
      <c r="F129" s="35" t="s">
        <v>73</v>
      </c>
      <c r="G129" s="35" t="s">
        <v>73</v>
      </c>
      <c r="H129" s="35" t="s">
        <v>73</v>
      </c>
      <c r="I129" s="35" t="s">
        <v>73</v>
      </c>
      <c r="J129" s="35" t="s">
        <v>73</v>
      </c>
      <c r="K129" s="35" t="s">
        <v>73</v>
      </c>
      <c r="L129" s="35">
        <v>0</v>
      </c>
      <c r="M129" s="55">
        <v>0</v>
      </c>
      <c r="N129" s="55">
        <v>0</v>
      </c>
      <c r="O129" s="60">
        <v>0</v>
      </c>
      <c r="P129" s="55">
        <v>0</v>
      </c>
      <c r="Q129" s="146"/>
      <c r="R129" s="61">
        <v>0</v>
      </c>
      <c r="S129" s="60">
        <v>0</v>
      </c>
      <c r="T129" s="60">
        <v>0</v>
      </c>
      <c r="U129" s="55">
        <v>0</v>
      </c>
      <c r="V129" s="60">
        <v>0</v>
      </c>
      <c r="W129" s="60">
        <v>0</v>
      </c>
      <c r="X129" s="55">
        <v>0</v>
      </c>
      <c r="Y129" s="55">
        <v>0</v>
      </c>
      <c r="Z129" s="55">
        <v>0</v>
      </c>
      <c r="AA129" s="60">
        <v>0</v>
      </c>
      <c r="AB129" s="67">
        <v>0</v>
      </c>
      <c r="AC129" s="55">
        <v>0</v>
      </c>
      <c r="AD129" s="55">
        <v>0</v>
      </c>
      <c r="AE129" s="55">
        <v>0</v>
      </c>
      <c r="AF129" s="68">
        <v>0</v>
      </c>
      <c r="AG129" s="69">
        <v>0</v>
      </c>
      <c r="AH129" s="69">
        <v>0</v>
      </c>
      <c r="AI129" s="55"/>
      <c r="AJ129" s="55"/>
      <c r="AK129" s="55"/>
      <c r="AL129" s="55"/>
      <c r="AM129" s="55"/>
      <c r="AN129" s="55"/>
      <c r="AO129" s="55"/>
    </row>
    <row r="130" spans="1:41" ht="12.75">
      <c r="A130" s="96" t="s">
        <v>98</v>
      </c>
      <c r="B130" s="145"/>
      <c r="C130" s="35" t="s">
        <v>73</v>
      </c>
      <c r="D130" s="146"/>
      <c r="E130" s="35" t="s">
        <v>73</v>
      </c>
      <c r="F130" s="35" t="s">
        <v>73</v>
      </c>
      <c r="G130" s="35" t="s">
        <v>73</v>
      </c>
      <c r="H130" s="35" t="s">
        <v>73</v>
      </c>
      <c r="I130" s="35" t="s">
        <v>73</v>
      </c>
      <c r="J130" s="35">
        <v>40</v>
      </c>
      <c r="K130" s="35">
        <v>5</v>
      </c>
      <c r="L130" s="35">
        <v>15</v>
      </c>
      <c r="M130" s="55">
        <v>13</v>
      </c>
      <c r="N130" s="55">
        <v>12</v>
      </c>
      <c r="O130" s="60">
        <v>15</v>
      </c>
      <c r="P130" s="55">
        <v>14</v>
      </c>
      <c r="Q130" s="146"/>
      <c r="R130" s="61">
        <v>26</v>
      </c>
      <c r="S130" s="60">
        <v>21</v>
      </c>
      <c r="T130" s="60">
        <v>39</v>
      </c>
      <c r="U130" s="55">
        <v>36</v>
      </c>
      <c r="V130" s="60">
        <v>43</v>
      </c>
      <c r="W130" s="60">
        <v>34</v>
      </c>
      <c r="X130" s="55">
        <v>18</v>
      </c>
      <c r="Y130" s="55">
        <v>36</v>
      </c>
      <c r="Z130" s="55">
        <v>46</v>
      </c>
      <c r="AA130" s="60">
        <v>53</v>
      </c>
      <c r="AB130" s="55">
        <v>57</v>
      </c>
      <c r="AC130" s="55">
        <v>47</v>
      </c>
      <c r="AD130" s="55">
        <v>46</v>
      </c>
      <c r="AE130" s="55">
        <v>48</v>
      </c>
      <c r="AF130" s="68">
        <v>43</v>
      </c>
      <c r="AG130" s="69">
        <v>42</v>
      </c>
      <c r="AH130" s="69">
        <v>40</v>
      </c>
      <c r="AI130" s="55"/>
      <c r="AJ130" s="55"/>
      <c r="AK130" s="55"/>
      <c r="AL130" s="55"/>
      <c r="AM130" s="55"/>
      <c r="AN130" s="55"/>
      <c r="AO130" s="55"/>
    </row>
    <row r="131" spans="1:41" ht="12.75">
      <c r="A131" s="96" t="s">
        <v>99</v>
      </c>
      <c r="B131" s="145"/>
      <c r="C131" s="35" t="s">
        <v>73</v>
      </c>
      <c r="D131" s="146"/>
      <c r="E131" s="35" t="s">
        <v>73</v>
      </c>
      <c r="F131" s="35" t="s">
        <v>73</v>
      </c>
      <c r="G131" s="35" t="s">
        <v>73</v>
      </c>
      <c r="H131" s="35" t="s">
        <v>73</v>
      </c>
      <c r="I131" s="35" t="s">
        <v>73</v>
      </c>
      <c r="J131" s="35">
        <v>29</v>
      </c>
      <c r="K131" s="35">
        <v>90</v>
      </c>
      <c r="L131" s="35">
        <v>121</v>
      </c>
      <c r="M131" s="55">
        <v>152</v>
      </c>
      <c r="N131" s="55">
        <v>560</v>
      </c>
      <c r="O131" s="60">
        <v>325</v>
      </c>
      <c r="P131" s="55">
        <v>432</v>
      </c>
      <c r="Q131" s="146"/>
      <c r="R131" s="61">
        <v>399</v>
      </c>
      <c r="S131" s="60">
        <v>446</v>
      </c>
      <c r="T131" s="60">
        <v>579</v>
      </c>
      <c r="U131" s="55">
        <v>439</v>
      </c>
      <c r="V131" s="60">
        <v>610</v>
      </c>
      <c r="W131" s="60">
        <v>591</v>
      </c>
      <c r="X131" s="55">
        <v>728</v>
      </c>
      <c r="Y131" s="55">
        <v>836</v>
      </c>
      <c r="Z131" s="55">
        <v>663</v>
      </c>
      <c r="AA131" s="60">
        <v>1253</v>
      </c>
      <c r="AB131" s="55">
        <v>876</v>
      </c>
      <c r="AC131" s="67">
        <v>850</v>
      </c>
      <c r="AD131" s="55">
        <v>1019</v>
      </c>
      <c r="AE131" s="55">
        <v>879</v>
      </c>
      <c r="AF131" s="73">
        <v>944</v>
      </c>
      <c r="AG131" s="69">
        <v>1108</v>
      </c>
      <c r="AH131" s="69">
        <v>1082</v>
      </c>
      <c r="AI131" s="67"/>
      <c r="AJ131" s="67"/>
      <c r="AK131" s="67"/>
      <c r="AL131" s="67"/>
      <c r="AM131" s="67"/>
      <c r="AN131" s="67"/>
      <c r="AO131" s="67"/>
    </row>
    <row r="132" spans="1:41" ht="12.75">
      <c r="A132" s="96" t="s">
        <v>100</v>
      </c>
      <c r="B132" s="145"/>
      <c r="C132" s="35" t="s">
        <v>73</v>
      </c>
      <c r="D132" s="146"/>
      <c r="E132" s="35" t="s">
        <v>73</v>
      </c>
      <c r="F132" s="35" t="s">
        <v>73</v>
      </c>
      <c r="G132" s="35" t="s">
        <v>73</v>
      </c>
      <c r="H132" s="35" t="s">
        <v>73</v>
      </c>
      <c r="I132" s="35" t="s">
        <v>73</v>
      </c>
      <c r="J132" s="35" t="s">
        <v>73</v>
      </c>
      <c r="K132" s="35" t="s">
        <v>73</v>
      </c>
      <c r="L132" s="35">
        <v>0</v>
      </c>
      <c r="M132" s="55">
        <v>0</v>
      </c>
      <c r="N132" s="55">
        <v>0</v>
      </c>
      <c r="O132" s="60">
        <v>0</v>
      </c>
      <c r="P132" s="55">
        <v>0</v>
      </c>
      <c r="Q132" s="146"/>
      <c r="R132" s="61">
        <v>0</v>
      </c>
      <c r="S132" s="60">
        <v>0</v>
      </c>
      <c r="T132" s="60">
        <v>0</v>
      </c>
      <c r="U132" s="55">
        <v>0</v>
      </c>
      <c r="V132" s="60">
        <v>0</v>
      </c>
      <c r="W132" s="60">
        <v>0</v>
      </c>
      <c r="X132" s="55">
        <v>0</v>
      </c>
      <c r="Y132" s="55">
        <v>0</v>
      </c>
      <c r="Z132" s="55">
        <v>0</v>
      </c>
      <c r="AA132" s="60">
        <v>0</v>
      </c>
      <c r="AB132" s="55">
        <v>0</v>
      </c>
      <c r="AC132" s="55">
        <v>0</v>
      </c>
      <c r="AD132" s="55">
        <v>0</v>
      </c>
      <c r="AE132" s="55">
        <v>0</v>
      </c>
      <c r="AF132" s="68">
        <v>0</v>
      </c>
      <c r="AG132" s="69">
        <v>0</v>
      </c>
      <c r="AH132" s="69">
        <v>0</v>
      </c>
      <c r="AI132" s="55"/>
      <c r="AJ132" s="55"/>
      <c r="AK132" s="55"/>
      <c r="AL132" s="55"/>
      <c r="AM132" s="55"/>
      <c r="AN132" s="55"/>
      <c r="AO132" s="55"/>
    </row>
    <row r="133" spans="1:41" ht="12.75">
      <c r="A133" s="96" t="s">
        <v>101</v>
      </c>
      <c r="B133" s="145"/>
      <c r="C133" s="35" t="s">
        <v>73</v>
      </c>
      <c r="D133" s="146"/>
      <c r="E133" s="35" t="s">
        <v>73</v>
      </c>
      <c r="F133" s="35" t="s">
        <v>73</v>
      </c>
      <c r="G133" s="35" t="s">
        <v>73</v>
      </c>
      <c r="H133" s="35" t="s">
        <v>73</v>
      </c>
      <c r="I133" s="35" t="s">
        <v>73</v>
      </c>
      <c r="J133" s="35" t="s">
        <v>73</v>
      </c>
      <c r="K133" s="35" t="s">
        <v>73</v>
      </c>
      <c r="L133" s="35">
        <v>0</v>
      </c>
      <c r="M133" s="55">
        <v>0</v>
      </c>
      <c r="N133" s="55">
        <v>0</v>
      </c>
      <c r="O133" s="60">
        <v>0</v>
      </c>
      <c r="P133" s="55">
        <v>0</v>
      </c>
      <c r="Q133" s="146"/>
      <c r="R133" s="61">
        <v>0</v>
      </c>
      <c r="S133" s="60">
        <v>0</v>
      </c>
      <c r="T133" s="60">
        <v>0</v>
      </c>
      <c r="U133" s="55">
        <v>0</v>
      </c>
      <c r="V133" s="60">
        <v>0</v>
      </c>
      <c r="W133" s="60">
        <v>0</v>
      </c>
      <c r="X133" s="55">
        <v>0</v>
      </c>
      <c r="Y133" s="55">
        <v>0</v>
      </c>
      <c r="Z133" s="55">
        <v>0</v>
      </c>
      <c r="AA133" s="60">
        <v>0</v>
      </c>
      <c r="AB133" s="55">
        <v>0</v>
      </c>
      <c r="AC133" s="55">
        <v>7</v>
      </c>
      <c r="AD133" s="55">
        <v>8</v>
      </c>
      <c r="AE133" s="55">
        <v>8</v>
      </c>
      <c r="AF133" s="68">
        <v>8</v>
      </c>
      <c r="AG133" s="69">
        <v>16</v>
      </c>
      <c r="AH133" s="69">
        <v>17</v>
      </c>
      <c r="AI133" s="55"/>
      <c r="AJ133" s="55"/>
      <c r="AK133" s="55"/>
      <c r="AL133" s="55"/>
      <c r="AM133" s="55"/>
      <c r="AN133" s="55"/>
      <c r="AO133" s="55"/>
    </row>
    <row r="134" spans="1:41" ht="12.75">
      <c r="A134" s="96" t="s">
        <v>102</v>
      </c>
      <c r="B134" s="145"/>
      <c r="C134" s="35" t="s">
        <v>73</v>
      </c>
      <c r="D134" s="146"/>
      <c r="E134" s="35" t="s">
        <v>73</v>
      </c>
      <c r="F134" s="35" t="s">
        <v>73</v>
      </c>
      <c r="G134" s="35" t="s">
        <v>73</v>
      </c>
      <c r="H134" s="35" t="s">
        <v>73</v>
      </c>
      <c r="I134" s="35" t="s">
        <v>73</v>
      </c>
      <c r="J134" s="35">
        <v>40</v>
      </c>
      <c r="K134" s="35">
        <v>14</v>
      </c>
      <c r="L134" s="35">
        <v>29</v>
      </c>
      <c r="M134" s="55">
        <v>8</v>
      </c>
      <c r="N134" s="55">
        <v>0</v>
      </c>
      <c r="O134" s="60">
        <v>83</v>
      </c>
      <c r="P134" s="55">
        <v>74</v>
      </c>
      <c r="Q134" s="146"/>
      <c r="R134" s="61">
        <v>41</v>
      </c>
      <c r="S134" s="60">
        <v>47</v>
      </c>
      <c r="T134" s="60">
        <v>74</v>
      </c>
      <c r="U134" s="55">
        <v>44</v>
      </c>
      <c r="V134" s="60">
        <v>61</v>
      </c>
      <c r="W134" s="60">
        <v>44</v>
      </c>
      <c r="X134" s="55">
        <v>68</v>
      </c>
      <c r="Y134" s="55">
        <v>68</v>
      </c>
      <c r="Z134" s="55">
        <v>59</v>
      </c>
      <c r="AA134" s="60">
        <v>66</v>
      </c>
      <c r="AB134" s="55">
        <v>86</v>
      </c>
      <c r="AC134" s="55">
        <v>59</v>
      </c>
      <c r="AD134" s="55">
        <v>87</v>
      </c>
      <c r="AE134" s="55">
        <v>87</v>
      </c>
      <c r="AF134" s="68">
        <v>98</v>
      </c>
      <c r="AG134" s="69">
        <v>94</v>
      </c>
      <c r="AH134" s="69">
        <v>88</v>
      </c>
      <c r="AI134" s="55"/>
      <c r="AJ134" s="55"/>
      <c r="AK134" s="55"/>
      <c r="AL134" s="55"/>
      <c r="AM134" s="55"/>
      <c r="AN134" s="55"/>
      <c r="AO134" s="55"/>
    </row>
    <row r="135" spans="1:41" ht="12.75">
      <c r="A135" s="96" t="s">
        <v>103</v>
      </c>
      <c r="B135" s="145"/>
      <c r="C135" s="35"/>
      <c r="D135" s="146"/>
      <c r="E135" s="35"/>
      <c r="F135" s="35"/>
      <c r="G135" s="35"/>
      <c r="H135" s="35"/>
      <c r="I135" s="65"/>
      <c r="J135" s="35"/>
      <c r="K135" s="35"/>
      <c r="L135" s="35"/>
      <c r="M135" s="55"/>
      <c r="N135" s="55"/>
      <c r="O135" s="60"/>
      <c r="P135" s="55"/>
      <c r="Q135" s="146"/>
      <c r="R135" s="61"/>
      <c r="S135" s="60"/>
      <c r="T135" s="60"/>
      <c r="U135" s="55"/>
      <c r="V135" s="60"/>
      <c r="W135" s="60"/>
      <c r="X135" s="55"/>
      <c r="Y135" s="35">
        <v>5</v>
      </c>
      <c r="Z135" s="35">
        <v>2</v>
      </c>
      <c r="AA135" s="35">
        <v>11</v>
      </c>
      <c r="AB135" s="67">
        <v>4</v>
      </c>
      <c r="AC135" s="55">
        <v>5</v>
      </c>
      <c r="AD135" s="55">
        <v>22</v>
      </c>
      <c r="AE135" s="55">
        <v>9</v>
      </c>
      <c r="AF135" s="68">
        <v>14</v>
      </c>
      <c r="AG135" s="69">
        <v>10</v>
      </c>
      <c r="AH135" s="69">
        <v>6</v>
      </c>
      <c r="AI135" s="55"/>
      <c r="AJ135" s="55"/>
      <c r="AK135" s="55"/>
      <c r="AL135" s="55"/>
      <c r="AM135" s="55"/>
      <c r="AN135" s="55"/>
      <c r="AO135" s="55"/>
    </row>
    <row r="136" spans="1:41" ht="12.75">
      <c r="A136" s="96" t="s">
        <v>104</v>
      </c>
      <c r="B136" s="145"/>
      <c r="C136" s="35"/>
      <c r="D136" s="146"/>
      <c r="E136" s="35"/>
      <c r="F136" s="35"/>
      <c r="G136" s="35"/>
      <c r="H136" s="35"/>
      <c r="I136" s="65"/>
      <c r="J136" s="35"/>
      <c r="K136" s="35"/>
      <c r="L136" s="35"/>
      <c r="M136" s="55"/>
      <c r="N136" s="55"/>
      <c r="O136" s="60"/>
      <c r="P136" s="55"/>
      <c r="Q136" s="146"/>
      <c r="R136" s="61"/>
      <c r="S136" s="60"/>
      <c r="T136" s="60"/>
      <c r="U136" s="55"/>
      <c r="V136" s="60"/>
      <c r="W136" s="60"/>
      <c r="X136" s="55"/>
      <c r="Y136" s="35">
        <v>50</v>
      </c>
      <c r="Z136" s="35">
        <v>51</v>
      </c>
      <c r="AA136" s="35">
        <v>81</v>
      </c>
      <c r="AB136" s="55">
        <v>65</v>
      </c>
      <c r="AC136" s="35">
        <v>43</v>
      </c>
      <c r="AD136" s="55">
        <v>54</v>
      </c>
      <c r="AE136" s="55">
        <v>38</v>
      </c>
      <c r="AF136" s="50">
        <v>0</v>
      </c>
      <c r="AG136" s="69">
        <v>0</v>
      </c>
      <c r="AH136" s="69">
        <v>48</v>
      </c>
      <c r="AI136" s="35"/>
      <c r="AJ136" s="35"/>
      <c r="AK136" s="35"/>
      <c r="AL136" s="35"/>
      <c r="AM136" s="35"/>
      <c r="AN136" s="35"/>
      <c r="AO136" s="35"/>
    </row>
    <row r="137" spans="1:41" ht="12.75">
      <c r="A137" s="96" t="s">
        <v>105</v>
      </c>
      <c r="B137" s="145"/>
      <c r="C137" s="35" t="s">
        <v>73</v>
      </c>
      <c r="D137" s="146"/>
      <c r="E137" s="35" t="s">
        <v>73</v>
      </c>
      <c r="F137" s="35" t="s">
        <v>73</v>
      </c>
      <c r="G137" s="35">
        <v>5</v>
      </c>
      <c r="H137" s="35">
        <v>1</v>
      </c>
      <c r="I137" s="65">
        <v>3</v>
      </c>
      <c r="J137" s="35">
        <v>5</v>
      </c>
      <c r="K137" s="35">
        <v>0</v>
      </c>
      <c r="L137" s="35">
        <v>2</v>
      </c>
      <c r="M137" s="55">
        <v>2</v>
      </c>
      <c r="N137" s="55">
        <v>5</v>
      </c>
      <c r="O137" s="60">
        <v>2</v>
      </c>
      <c r="P137" s="55">
        <v>3</v>
      </c>
      <c r="Q137" s="146"/>
      <c r="R137" s="61">
        <v>5</v>
      </c>
      <c r="S137" s="60">
        <v>4</v>
      </c>
      <c r="T137" s="60">
        <v>4</v>
      </c>
      <c r="U137" s="55">
        <v>5</v>
      </c>
      <c r="V137" s="60">
        <v>3</v>
      </c>
      <c r="W137" s="60">
        <v>2</v>
      </c>
      <c r="X137" s="55">
        <v>6</v>
      </c>
      <c r="Y137" s="35">
        <v>3</v>
      </c>
      <c r="Z137" s="35">
        <v>6</v>
      </c>
      <c r="AA137" s="35">
        <v>5</v>
      </c>
      <c r="AB137" s="35">
        <v>7</v>
      </c>
      <c r="AC137" s="35">
        <v>7</v>
      </c>
      <c r="AD137" s="55">
        <v>12</v>
      </c>
      <c r="AE137" s="55">
        <v>1</v>
      </c>
      <c r="AF137" s="50">
        <v>7</v>
      </c>
      <c r="AG137" s="69">
        <v>9</v>
      </c>
      <c r="AH137" s="69">
        <v>6</v>
      </c>
      <c r="AI137" s="35"/>
      <c r="AJ137" s="35"/>
      <c r="AK137" s="35"/>
      <c r="AL137" s="35"/>
      <c r="AM137" s="35"/>
      <c r="AN137" s="35"/>
      <c r="AO137" s="35"/>
    </row>
    <row r="138" spans="1:41" ht="12.75">
      <c r="A138" s="140" t="s">
        <v>13</v>
      </c>
      <c r="B138" s="141"/>
      <c r="C138" s="58">
        <f>SUM(C106:C137)</f>
        <v>141</v>
      </c>
      <c r="D138" s="142"/>
      <c r="E138" s="58">
        <f aca="true" t="shared" si="25" ref="E138:J138">SUM(E106:E137)</f>
        <v>420</v>
      </c>
      <c r="F138" s="58">
        <f t="shared" si="25"/>
        <v>953</v>
      </c>
      <c r="G138" s="58">
        <f t="shared" si="25"/>
        <v>1197</v>
      </c>
      <c r="H138" s="58">
        <f t="shared" si="25"/>
        <v>1026</v>
      </c>
      <c r="I138" s="58">
        <f t="shared" si="25"/>
        <v>1553</v>
      </c>
      <c r="J138" s="58">
        <f t="shared" si="25"/>
        <v>1759</v>
      </c>
      <c r="K138" s="58">
        <f aca="true" t="shared" si="26" ref="K138:P138">SUM(K105:K137)</f>
        <v>1903</v>
      </c>
      <c r="L138" s="58">
        <f t="shared" si="26"/>
        <v>2215</v>
      </c>
      <c r="M138" s="58">
        <f t="shared" si="26"/>
        <v>2083</v>
      </c>
      <c r="N138" s="58">
        <f t="shared" si="26"/>
        <v>2548</v>
      </c>
      <c r="O138" s="58">
        <f t="shared" si="26"/>
        <v>2427</v>
      </c>
      <c r="P138" s="58">
        <f t="shared" si="26"/>
        <v>2584</v>
      </c>
      <c r="Q138" s="142"/>
      <c r="R138" s="58">
        <f aca="true" t="shared" si="27" ref="R138:AO138">SUM(R105:R137)</f>
        <v>2725</v>
      </c>
      <c r="S138" s="58">
        <f t="shared" si="27"/>
        <v>2533</v>
      </c>
      <c r="T138" s="58">
        <f t="shared" si="27"/>
        <v>3291</v>
      </c>
      <c r="U138" s="58">
        <f t="shared" si="27"/>
        <v>2553</v>
      </c>
      <c r="V138" s="58">
        <f t="shared" si="27"/>
        <v>2922</v>
      </c>
      <c r="W138" s="58">
        <f t="shared" si="27"/>
        <v>2874</v>
      </c>
      <c r="X138" s="58">
        <f t="shared" si="27"/>
        <v>2912</v>
      </c>
      <c r="Y138" s="58">
        <f t="shared" si="27"/>
        <v>3402</v>
      </c>
      <c r="Z138" s="58">
        <f t="shared" si="27"/>
        <v>2903</v>
      </c>
      <c r="AA138" s="58">
        <f t="shared" si="27"/>
        <v>3689</v>
      </c>
      <c r="AB138" s="58">
        <f t="shared" si="27"/>
        <v>3182</v>
      </c>
      <c r="AC138" s="58">
        <f t="shared" si="27"/>
        <v>3050</v>
      </c>
      <c r="AD138" s="58">
        <f t="shared" si="27"/>
        <v>3700</v>
      </c>
      <c r="AE138" s="58">
        <f t="shared" si="27"/>
        <v>3455</v>
      </c>
      <c r="AF138" s="58">
        <f t="shared" si="27"/>
        <v>3420</v>
      </c>
      <c r="AG138" s="58">
        <f t="shared" si="27"/>
        <v>3664</v>
      </c>
      <c r="AH138" s="58">
        <f>SUM(AH104:AH137)</f>
        <v>3620</v>
      </c>
      <c r="AI138" s="58">
        <f t="shared" si="27"/>
        <v>0</v>
      </c>
      <c r="AJ138" s="58">
        <f t="shared" si="27"/>
        <v>0</v>
      </c>
      <c r="AK138" s="58">
        <f t="shared" si="27"/>
        <v>0</v>
      </c>
      <c r="AL138" s="58">
        <f t="shared" si="27"/>
        <v>0</v>
      </c>
      <c r="AM138" s="58">
        <f t="shared" si="27"/>
        <v>0</v>
      </c>
      <c r="AN138" s="58">
        <f t="shared" si="27"/>
        <v>0</v>
      </c>
      <c r="AO138" s="58">
        <f t="shared" si="27"/>
        <v>0</v>
      </c>
    </row>
    <row r="139" spans="1:41" ht="6" customHeight="1">
      <c r="A139" s="39"/>
      <c r="B139" s="40"/>
      <c r="C139" s="40"/>
      <c r="D139" s="40"/>
      <c r="E139" s="40"/>
      <c r="F139" s="40"/>
      <c r="G139" s="40"/>
      <c r="H139" s="41"/>
      <c r="I139" s="41"/>
      <c r="J139" s="40"/>
      <c r="K139" s="40"/>
      <c r="L139" s="40"/>
      <c r="M139" s="40"/>
      <c r="N139" s="40"/>
      <c r="O139" s="41"/>
      <c r="P139" s="40"/>
      <c r="Q139" s="40"/>
      <c r="R139" s="41"/>
      <c r="S139" s="41"/>
      <c r="T139" s="41"/>
      <c r="U139" s="40"/>
      <c r="V139" s="41"/>
      <c r="W139" s="41"/>
      <c r="X139" s="40"/>
      <c r="Y139" s="40"/>
      <c r="Z139" s="41"/>
      <c r="AA139" s="41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</row>
    <row r="140" spans="1:41" ht="12.75">
      <c r="A140" s="143" t="s">
        <v>106</v>
      </c>
      <c r="B140" s="144"/>
      <c r="C140" s="33">
        <f>$C$10</f>
        <v>44531</v>
      </c>
      <c r="D140" s="144"/>
      <c r="E140" s="33">
        <f>$E$10</f>
        <v>44562</v>
      </c>
      <c r="F140" s="33">
        <f>$F$10</f>
        <v>44593</v>
      </c>
      <c r="G140" s="33">
        <f>$G$10</f>
        <v>44621</v>
      </c>
      <c r="H140" s="33">
        <f>$H$10</f>
        <v>44652</v>
      </c>
      <c r="I140" s="33">
        <f>$I$10</f>
        <v>44682</v>
      </c>
      <c r="J140" s="33">
        <f>$J$10</f>
        <v>44713</v>
      </c>
      <c r="K140" s="33">
        <f>$K$10</f>
        <v>44743</v>
      </c>
      <c r="L140" s="33">
        <f>$L$10</f>
        <v>44774</v>
      </c>
      <c r="M140" s="33">
        <f>$M$10</f>
        <v>44805</v>
      </c>
      <c r="N140" s="33">
        <f>$N$10</f>
        <v>44835</v>
      </c>
      <c r="O140" s="33">
        <f>$O$10</f>
        <v>44866</v>
      </c>
      <c r="P140" s="33">
        <f>$P$10</f>
        <v>44896</v>
      </c>
      <c r="Q140" s="144"/>
      <c r="R140" s="33">
        <f aca="true" t="shared" si="28" ref="R140:AO140">R10</f>
        <v>44927</v>
      </c>
      <c r="S140" s="33">
        <f t="shared" si="28"/>
        <v>44958</v>
      </c>
      <c r="T140" s="33">
        <f t="shared" si="28"/>
        <v>44986</v>
      </c>
      <c r="U140" s="33">
        <f t="shared" si="28"/>
        <v>45017</v>
      </c>
      <c r="V140" s="33">
        <f t="shared" si="28"/>
        <v>45047</v>
      </c>
      <c r="W140" s="33">
        <f t="shared" si="28"/>
        <v>45078</v>
      </c>
      <c r="X140" s="33">
        <f t="shared" si="28"/>
        <v>45108</v>
      </c>
      <c r="Y140" s="33">
        <f t="shared" si="28"/>
        <v>45139</v>
      </c>
      <c r="Z140" s="33">
        <f t="shared" si="28"/>
        <v>45170</v>
      </c>
      <c r="AA140" s="33">
        <f t="shared" si="28"/>
        <v>45200</v>
      </c>
      <c r="AB140" s="33">
        <f t="shared" si="28"/>
        <v>45231</v>
      </c>
      <c r="AC140" s="33">
        <f t="shared" si="28"/>
        <v>45261</v>
      </c>
      <c r="AD140" s="33">
        <f t="shared" si="28"/>
        <v>45292</v>
      </c>
      <c r="AE140" s="33">
        <f t="shared" si="28"/>
        <v>45323</v>
      </c>
      <c r="AF140" s="33">
        <f t="shared" si="28"/>
        <v>45352</v>
      </c>
      <c r="AG140" s="33">
        <f t="shared" si="28"/>
        <v>45383</v>
      </c>
      <c r="AH140" s="33">
        <f t="shared" si="28"/>
        <v>45413</v>
      </c>
      <c r="AI140" s="33">
        <f t="shared" si="28"/>
        <v>45444</v>
      </c>
      <c r="AJ140" s="33">
        <f t="shared" si="28"/>
        <v>45474</v>
      </c>
      <c r="AK140" s="33">
        <f t="shared" si="28"/>
        <v>45505</v>
      </c>
      <c r="AL140" s="33">
        <f t="shared" si="28"/>
        <v>45536</v>
      </c>
      <c r="AM140" s="33">
        <f t="shared" si="28"/>
        <v>45566</v>
      </c>
      <c r="AN140" s="33">
        <f t="shared" si="28"/>
        <v>45597</v>
      </c>
      <c r="AO140" s="33">
        <f t="shared" si="28"/>
        <v>45627</v>
      </c>
    </row>
    <row r="141" spans="1:41" ht="12.75">
      <c r="A141" s="96" t="s">
        <v>107</v>
      </c>
      <c r="B141" s="145"/>
      <c r="C141" s="35" t="s">
        <v>73</v>
      </c>
      <c r="D141" s="146"/>
      <c r="E141" s="35" t="s">
        <v>73</v>
      </c>
      <c r="F141" s="35" t="s">
        <v>73</v>
      </c>
      <c r="G141" s="35">
        <v>147</v>
      </c>
      <c r="H141" s="35">
        <v>180</v>
      </c>
      <c r="I141" s="153">
        <v>224</v>
      </c>
      <c r="J141" s="35">
        <v>283</v>
      </c>
      <c r="K141" s="35">
        <v>307</v>
      </c>
      <c r="L141" s="35">
        <v>228</v>
      </c>
      <c r="M141" s="67">
        <v>235</v>
      </c>
      <c r="N141" s="67">
        <v>191</v>
      </c>
      <c r="O141" s="60">
        <v>170</v>
      </c>
      <c r="P141" s="67">
        <v>249</v>
      </c>
      <c r="Q141" s="146"/>
      <c r="R141" s="61">
        <v>177</v>
      </c>
      <c r="S141" s="60">
        <v>71</v>
      </c>
      <c r="T141" s="60">
        <v>55</v>
      </c>
      <c r="U141" s="67">
        <v>135</v>
      </c>
      <c r="V141" s="60">
        <v>175</v>
      </c>
      <c r="W141" s="35">
        <v>212</v>
      </c>
      <c r="X141" s="35">
        <v>57</v>
      </c>
      <c r="Y141" s="35">
        <v>9</v>
      </c>
      <c r="Z141" s="35">
        <v>26</v>
      </c>
      <c r="AA141" s="35">
        <v>106</v>
      </c>
      <c r="AB141" s="35">
        <v>1</v>
      </c>
      <c r="AC141" s="35">
        <v>81</v>
      </c>
      <c r="AD141" s="67">
        <v>178</v>
      </c>
      <c r="AE141" s="67">
        <v>46</v>
      </c>
      <c r="AF141" s="50">
        <v>24</v>
      </c>
      <c r="AG141" s="74">
        <v>158</v>
      </c>
      <c r="AH141" s="74">
        <v>123</v>
      </c>
      <c r="AI141" s="35"/>
      <c r="AJ141" s="35"/>
      <c r="AK141" s="35"/>
      <c r="AL141" s="35"/>
      <c r="AM141" s="35"/>
      <c r="AN141" s="35"/>
      <c r="AO141" s="35"/>
    </row>
    <row r="142" spans="1:41" ht="12.75">
      <c r="A142" s="96" t="s">
        <v>108</v>
      </c>
      <c r="B142" s="145"/>
      <c r="C142" s="35"/>
      <c r="D142" s="146"/>
      <c r="E142" s="35"/>
      <c r="F142" s="35"/>
      <c r="G142" s="35"/>
      <c r="H142" s="35"/>
      <c r="I142" s="153"/>
      <c r="J142" s="35"/>
      <c r="K142" s="35"/>
      <c r="L142" s="35"/>
      <c r="M142" s="55"/>
      <c r="N142" s="55"/>
      <c r="O142" s="60"/>
      <c r="P142" s="55"/>
      <c r="Q142" s="146"/>
      <c r="R142" s="61"/>
      <c r="S142" s="60"/>
      <c r="T142" s="60"/>
      <c r="U142" s="55">
        <v>0</v>
      </c>
      <c r="V142" s="35">
        <v>40</v>
      </c>
      <c r="W142" s="35">
        <v>64</v>
      </c>
      <c r="X142" s="35">
        <v>28</v>
      </c>
      <c r="Y142" s="35">
        <v>37</v>
      </c>
      <c r="Z142" s="35">
        <v>46</v>
      </c>
      <c r="AA142" s="35">
        <v>34</v>
      </c>
      <c r="AB142" s="35">
        <v>32</v>
      </c>
      <c r="AC142" s="35">
        <v>45</v>
      </c>
      <c r="AD142" s="55">
        <v>26</v>
      </c>
      <c r="AE142" s="55">
        <v>42</v>
      </c>
      <c r="AF142" s="50">
        <v>35</v>
      </c>
      <c r="AG142" s="69">
        <v>33</v>
      </c>
      <c r="AH142" s="69">
        <v>51</v>
      </c>
      <c r="AI142" s="35"/>
      <c r="AJ142" s="35"/>
      <c r="AK142" s="35"/>
      <c r="AL142" s="35"/>
      <c r="AM142" s="35"/>
      <c r="AN142" s="35"/>
      <c r="AO142" s="35"/>
    </row>
    <row r="143" spans="1:41" ht="12.75">
      <c r="A143" s="96" t="s">
        <v>109</v>
      </c>
      <c r="B143" s="145"/>
      <c r="C143" s="35">
        <v>83</v>
      </c>
      <c r="D143" s="146"/>
      <c r="E143" s="35">
        <v>467</v>
      </c>
      <c r="F143" s="35">
        <v>1048</v>
      </c>
      <c r="G143" s="35">
        <v>1234</v>
      </c>
      <c r="H143" s="35">
        <v>1079</v>
      </c>
      <c r="I143" s="155">
        <v>1487</v>
      </c>
      <c r="J143" s="35">
        <v>1419</v>
      </c>
      <c r="K143" s="35">
        <v>1514</v>
      </c>
      <c r="L143" s="35">
        <v>1843</v>
      </c>
      <c r="M143" s="52">
        <v>1691</v>
      </c>
      <c r="N143" s="52">
        <v>2129</v>
      </c>
      <c r="O143" s="60">
        <v>2045</v>
      </c>
      <c r="P143" s="52">
        <v>2237</v>
      </c>
      <c r="Q143" s="146"/>
      <c r="R143" s="61">
        <v>2273</v>
      </c>
      <c r="S143" s="60">
        <v>2071</v>
      </c>
      <c r="T143" s="60">
        <v>2735</v>
      </c>
      <c r="U143" s="52">
        <v>2293</v>
      </c>
      <c r="V143" s="60">
        <v>2707</v>
      </c>
      <c r="W143" s="35">
        <v>2689</v>
      </c>
      <c r="X143" s="35">
        <v>2652</v>
      </c>
      <c r="Y143" s="47">
        <v>3134</v>
      </c>
      <c r="Z143" s="47">
        <v>2668</v>
      </c>
      <c r="AA143" s="35">
        <v>3452</v>
      </c>
      <c r="AB143" s="47">
        <v>2874</v>
      </c>
      <c r="AC143" s="47">
        <v>2745</v>
      </c>
      <c r="AD143" s="52">
        <v>3349</v>
      </c>
      <c r="AE143" s="52">
        <v>3193</v>
      </c>
      <c r="AF143" s="63">
        <v>3110</v>
      </c>
      <c r="AG143" s="54">
        <v>3216</v>
      </c>
      <c r="AH143" s="54">
        <v>3249</v>
      </c>
      <c r="AI143" s="47"/>
      <c r="AJ143" s="47"/>
      <c r="AK143" s="47"/>
      <c r="AL143" s="47"/>
      <c r="AM143" s="47"/>
      <c r="AN143" s="47"/>
      <c r="AO143" s="47"/>
    </row>
    <row r="144" spans="1:41" ht="12.75">
      <c r="A144" s="96" t="s">
        <v>110</v>
      </c>
      <c r="B144" s="145"/>
      <c r="C144" s="35" t="s">
        <v>73</v>
      </c>
      <c r="D144" s="146"/>
      <c r="E144" s="35" t="s">
        <v>73</v>
      </c>
      <c r="F144" s="35" t="s">
        <v>73</v>
      </c>
      <c r="G144" s="35">
        <v>11</v>
      </c>
      <c r="H144" s="35">
        <v>145</v>
      </c>
      <c r="I144" s="65">
        <v>442</v>
      </c>
      <c r="J144" s="35">
        <v>406</v>
      </c>
      <c r="K144" s="35">
        <v>403</v>
      </c>
      <c r="L144" s="35">
        <v>331</v>
      </c>
      <c r="M144" s="55">
        <v>173</v>
      </c>
      <c r="N144" s="55">
        <v>194</v>
      </c>
      <c r="O144" s="60">
        <v>172</v>
      </c>
      <c r="P144" s="55">
        <v>167</v>
      </c>
      <c r="Q144" s="146"/>
      <c r="R144" s="61">
        <v>146</v>
      </c>
      <c r="S144" s="60">
        <v>149</v>
      </c>
      <c r="T144" s="60">
        <v>0</v>
      </c>
      <c r="U144" s="55">
        <v>116</v>
      </c>
      <c r="V144" s="60">
        <v>214</v>
      </c>
      <c r="W144" s="35">
        <v>322</v>
      </c>
      <c r="X144" s="35">
        <v>311</v>
      </c>
      <c r="Y144" s="55">
        <v>259</v>
      </c>
      <c r="Z144" s="55">
        <v>261</v>
      </c>
      <c r="AA144" s="35">
        <v>254</v>
      </c>
      <c r="AB144" s="55">
        <v>234</v>
      </c>
      <c r="AC144" s="55">
        <v>230</v>
      </c>
      <c r="AD144" s="55">
        <v>176</v>
      </c>
      <c r="AE144" s="55">
        <v>155</v>
      </c>
      <c r="AF144" s="68">
        <v>0</v>
      </c>
      <c r="AG144" s="69">
        <v>0</v>
      </c>
      <c r="AH144" s="69">
        <v>0</v>
      </c>
      <c r="AI144" s="55"/>
      <c r="AJ144" s="55"/>
      <c r="AK144" s="55"/>
      <c r="AL144" s="55"/>
      <c r="AM144" s="55"/>
      <c r="AN144" s="55"/>
      <c r="AO144" s="55"/>
    </row>
    <row r="145" spans="1:41" ht="12.75">
      <c r="A145" s="96" t="s">
        <v>111</v>
      </c>
      <c r="B145" s="145"/>
      <c r="C145" s="35" t="s">
        <v>73</v>
      </c>
      <c r="D145" s="146"/>
      <c r="E145" s="35" t="s">
        <v>73</v>
      </c>
      <c r="F145" s="35" t="s">
        <v>73</v>
      </c>
      <c r="G145" s="35" t="s">
        <v>73</v>
      </c>
      <c r="H145" s="35">
        <v>5</v>
      </c>
      <c r="I145" s="154">
        <v>0</v>
      </c>
      <c r="J145" s="35">
        <v>8</v>
      </c>
      <c r="K145" s="35">
        <v>7</v>
      </c>
      <c r="L145" s="35">
        <v>7</v>
      </c>
      <c r="M145" s="55">
        <v>3</v>
      </c>
      <c r="N145" s="55">
        <v>3</v>
      </c>
      <c r="O145" s="60">
        <v>5</v>
      </c>
      <c r="P145" s="55">
        <v>6</v>
      </c>
      <c r="Q145" s="146"/>
      <c r="R145" s="61">
        <v>9</v>
      </c>
      <c r="S145" s="60">
        <v>7</v>
      </c>
      <c r="T145" s="60">
        <v>24</v>
      </c>
      <c r="U145" s="55">
        <v>6</v>
      </c>
      <c r="V145" s="60">
        <v>14</v>
      </c>
      <c r="W145" s="35">
        <v>15</v>
      </c>
      <c r="X145" s="35">
        <v>11</v>
      </c>
      <c r="Y145" s="55">
        <v>13</v>
      </c>
      <c r="Z145" s="55">
        <v>6</v>
      </c>
      <c r="AA145" s="35">
        <v>50</v>
      </c>
      <c r="AB145" s="55">
        <v>13</v>
      </c>
      <c r="AC145" s="55">
        <v>4</v>
      </c>
      <c r="AD145" s="55">
        <v>19</v>
      </c>
      <c r="AE145" s="55">
        <v>10</v>
      </c>
      <c r="AF145" s="68">
        <v>6</v>
      </c>
      <c r="AG145" s="69">
        <v>15</v>
      </c>
      <c r="AH145" s="69">
        <v>5</v>
      </c>
      <c r="AI145" s="55"/>
      <c r="AJ145" s="55"/>
      <c r="AK145" s="55"/>
      <c r="AL145" s="55"/>
      <c r="AM145" s="55"/>
      <c r="AN145" s="55"/>
      <c r="AO145" s="55"/>
    </row>
    <row r="146" spans="1:41" ht="12.75">
      <c r="A146" s="96" t="s">
        <v>112</v>
      </c>
      <c r="B146" s="145"/>
      <c r="C146" s="35" t="s">
        <v>73</v>
      </c>
      <c r="D146" s="146"/>
      <c r="E146" s="35" t="s">
        <v>73</v>
      </c>
      <c r="F146" s="35" t="s">
        <v>73</v>
      </c>
      <c r="G146" s="35" t="s">
        <v>73</v>
      </c>
      <c r="H146" s="35">
        <v>24</v>
      </c>
      <c r="I146" s="65">
        <v>236</v>
      </c>
      <c r="J146" s="35">
        <v>96</v>
      </c>
      <c r="K146" s="35">
        <v>65</v>
      </c>
      <c r="L146" s="35">
        <v>44</v>
      </c>
      <c r="M146" s="55">
        <v>19</v>
      </c>
      <c r="N146" s="55">
        <v>1</v>
      </c>
      <c r="O146" s="60">
        <v>0</v>
      </c>
      <c r="P146" s="55">
        <v>0</v>
      </c>
      <c r="Q146" s="146"/>
      <c r="R146" s="61">
        <v>0</v>
      </c>
      <c r="S146" s="60">
        <v>0</v>
      </c>
      <c r="T146" s="60">
        <v>0</v>
      </c>
      <c r="U146" s="55">
        <v>0</v>
      </c>
      <c r="V146" s="60">
        <v>0</v>
      </c>
      <c r="W146" s="35">
        <v>0</v>
      </c>
      <c r="X146" s="35">
        <v>0</v>
      </c>
      <c r="Y146" s="55">
        <v>47</v>
      </c>
      <c r="Z146" s="55">
        <v>31</v>
      </c>
      <c r="AA146" s="35">
        <v>44</v>
      </c>
      <c r="AB146" s="55">
        <v>24</v>
      </c>
      <c r="AC146" s="55">
        <v>17</v>
      </c>
      <c r="AD146" s="55">
        <v>10</v>
      </c>
      <c r="AE146" s="55">
        <v>0</v>
      </c>
      <c r="AF146" s="68">
        <v>0</v>
      </c>
      <c r="AG146" s="69">
        <v>78</v>
      </c>
      <c r="AH146" s="69">
        <v>98</v>
      </c>
      <c r="AI146" s="55"/>
      <c r="AJ146" s="55"/>
      <c r="AK146" s="55"/>
      <c r="AL146" s="55"/>
      <c r="AM146" s="55"/>
      <c r="AN146" s="55"/>
      <c r="AO146" s="55"/>
    </row>
    <row r="147" spans="1:41" ht="12.75">
      <c r="A147" s="96" t="s">
        <v>113</v>
      </c>
      <c r="B147" s="145"/>
      <c r="C147" s="35" t="s">
        <v>73</v>
      </c>
      <c r="D147" s="146"/>
      <c r="E147" s="35" t="s">
        <v>73</v>
      </c>
      <c r="F147" s="35" t="s">
        <v>73</v>
      </c>
      <c r="G147" s="35">
        <v>140</v>
      </c>
      <c r="H147" s="35">
        <v>227</v>
      </c>
      <c r="I147" s="65">
        <v>361</v>
      </c>
      <c r="J147" s="35">
        <v>291</v>
      </c>
      <c r="K147" s="35">
        <v>289</v>
      </c>
      <c r="L147" s="35">
        <v>239</v>
      </c>
      <c r="M147" s="55">
        <v>269</v>
      </c>
      <c r="N147" s="55">
        <v>247</v>
      </c>
      <c r="O147" s="60">
        <v>155</v>
      </c>
      <c r="P147" s="55">
        <v>230</v>
      </c>
      <c r="Q147" s="146"/>
      <c r="R147" s="61">
        <v>186</v>
      </c>
      <c r="S147" s="60">
        <v>193</v>
      </c>
      <c r="T147" s="60">
        <v>220</v>
      </c>
      <c r="U147" s="55">
        <v>78</v>
      </c>
      <c r="V147" s="60">
        <v>162</v>
      </c>
      <c r="W147" s="35">
        <v>104</v>
      </c>
      <c r="X147" s="35">
        <v>95</v>
      </c>
      <c r="Y147" s="55">
        <v>175</v>
      </c>
      <c r="Z147" s="55">
        <v>180</v>
      </c>
      <c r="AA147" s="35">
        <v>212</v>
      </c>
      <c r="AB147" s="55">
        <v>179</v>
      </c>
      <c r="AC147" s="55">
        <v>205</v>
      </c>
      <c r="AD147" s="55">
        <v>263</v>
      </c>
      <c r="AE147" s="55">
        <v>180</v>
      </c>
      <c r="AF147" s="68">
        <v>222</v>
      </c>
      <c r="AG147" s="69">
        <v>269</v>
      </c>
      <c r="AH147" s="69">
        <v>244</v>
      </c>
      <c r="AI147" s="55"/>
      <c r="AJ147" s="55"/>
      <c r="AK147" s="55"/>
      <c r="AL147" s="55"/>
      <c r="AM147" s="55"/>
      <c r="AN147" s="55"/>
      <c r="AO147" s="55"/>
    </row>
    <row r="148" spans="1:41" ht="12.75">
      <c r="A148" s="96" t="s">
        <v>114</v>
      </c>
      <c r="B148" s="145"/>
      <c r="C148" s="35" t="s">
        <v>73</v>
      </c>
      <c r="D148" s="146"/>
      <c r="E148" s="35" t="s">
        <v>73</v>
      </c>
      <c r="F148" s="35" t="s">
        <v>73</v>
      </c>
      <c r="G148" s="35" t="s">
        <v>73</v>
      </c>
      <c r="H148" s="35" t="s">
        <v>73</v>
      </c>
      <c r="I148" s="35" t="s">
        <v>73</v>
      </c>
      <c r="J148" s="35" t="s">
        <v>73</v>
      </c>
      <c r="K148" s="35" t="s">
        <v>73</v>
      </c>
      <c r="L148" s="35">
        <v>0</v>
      </c>
      <c r="M148" s="55">
        <v>0</v>
      </c>
      <c r="N148" s="55">
        <v>0</v>
      </c>
      <c r="O148" s="60">
        <v>0</v>
      </c>
      <c r="P148" s="55">
        <v>0</v>
      </c>
      <c r="Q148" s="146"/>
      <c r="R148" s="61">
        <v>0</v>
      </c>
      <c r="S148" s="60">
        <v>0</v>
      </c>
      <c r="T148" s="60">
        <v>0</v>
      </c>
      <c r="U148" s="55">
        <v>0</v>
      </c>
      <c r="V148" s="60">
        <v>0</v>
      </c>
      <c r="W148" s="35">
        <v>0</v>
      </c>
      <c r="X148" s="35">
        <v>0</v>
      </c>
      <c r="Y148" s="55">
        <v>0</v>
      </c>
      <c r="Z148" s="35">
        <v>0</v>
      </c>
      <c r="AA148" s="35">
        <v>0</v>
      </c>
      <c r="AB148" s="35">
        <v>0</v>
      </c>
      <c r="AC148" s="35">
        <v>0</v>
      </c>
      <c r="AD148" s="55">
        <v>0</v>
      </c>
      <c r="AE148" s="55">
        <v>0</v>
      </c>
      <c r="AF148" s="50">
        <v>0</v>
      </c>
      <c r="AG148" s="69">
        <v>0</v>
      </c>
      <c r="AH148" s="69">
        <v>0</v>
      </c>
      <c r="AI148" s="35"/>
      <c r="AJ148" s="35"/>
      <c r="AK148" s="35"/>
      <c r="AL148" s="35"/>
      <c r="AM148" s="35"/>
      <c r="AN148" s="35"/>
      <c r="AO148" s="35"/>
    </row>
    <row r="149" spans="1:41" ht="12.75">
      <c r="A149" s="96" t="s">
        <v>115</v>
      </c>
      <c r="B149" s="145"/>
      <c r="C149" s="35" t="s">
        <v>73</v>
      </c>
      <c r="D149" s="146"/>
      <c r="E149" s="35" t="s">
        <v>73</v>
      </c>
      <c r="F149" s="35" t="s">
        <v>73</v>
      </c>
      <c r="G149" s="35" t="s">
        <v>73</v>
      </c>
      <c r="H149" s="35" t="s">
        <v>73</v>
      </c>
      <c r="I149" s="35" t="s">
        <v>73</v>
      </c>
      <c r="J149" s="35" t="s">
        <v>73</v>
      </c>
      <c r="K149" s="35" t="s">
        <v>73</v>
      </c>
      <c r="L149" s="35">
        <v>0</v>
      </c>
      <c r="M149" s="55">
        <v>0</v>
      </c>
      <c r="N149" s="55">
        <v>11</v>
      </c>
      <c r="O149" s="60">
        <v>26</v>
      </c>
      <c r="P149" s="55">
        <v>25</v>
      </c>
      <c r="Q149" s="146"/>
      <c r="R149" s="61">
        <v>45</v>
      </c>
      <c r="S149" s="60">
        <v>44</v>
      </c>
      <c r="T149" s="60">
        <v>33</v>
      </c>
      <c r="U149" s="55">
        <v>24</v>
      </c>
      <c r="V149" s="60">
        <v>24</v>
      </c>
      <c r="W149" s="35">
        <v>32</v>
      </c>
      <c r="X149" s="35">
        <v>22</v>
      </c>
      <c r="Y149" s="55">
        <v>30</v>
      </c>
      <c r="Z149" s="35">
        <v>36</v>
      </c>
      <c r="AA149" s="35">
        <v>29</v>
      </c>
      <c r="AB149" s="35">
        <v>49</v>
      </c>
      <c r="AC149" s="35">
        <v>69</v>
      </c>
      <c r="AD149" s="55">
        <v>84</v>
      </c>
      <c r="AE149" s="55">
        <v>66</v>
      </c>
      <c r="AF149" s="50">
        <v>91</v>
      </c>
      <c r="AG149" s="69">
        <v>120</v>
      </c>
      <c r="AH149" s="69">
        <v>104</v>
      </c>
      <c r="AI149" s="35"/>
      <c r="AJ149" s="35"/>
      <c r="AK149" s="35"/>
      <c r="AL149" s="35"/>
      <c r="AM149" s="35"/>
      <c r="AN149" s="35"/>
      <c r="AO149" s="35"/>
    </row>
    <row r="150" spans="1:41" ht="12.75">
      <c r="A150" s="96" t="s">
        <v>116</v>
      </c>
      <c r="B150" s="145"/>
      <c r="C150" s="35" t="s">
        <v>73</v>
      </c>
      <c r="D150" s="146"/>
      <c r="E150" s="35" t="s">
        <v>73</v>
      </c>
      <c r="F150" s="35" t="s">
        <v>73</v>
      </c>
      <c r="G150" s="35" t="s">
        <v>73</v>
      </c>
      <c r="H150" s="35" t="s">
        <v>73</v>
      </c>
      <c r="I150" s="35" t="s">
        <v>73</v>
      </c>
      <c r="J150" s="35" t="s">
        <v>73</v>
      </c>
      <c r="K150" s="35" t="s">
        <v>73</v>
      </c>
      <c r="L150" s="35">
        <v>0</v>
      </c>
      <c r="M150" s="55">
        <v>0</v>
      </c>
      <c r="N150" s="55">
        <v>0</v>
      </c>
      <c r="O150" s="60">
        <v>0</v>
      </c>
      <c r="P150" s="55">
        <v>0</v>
      </c>
      <c r="Q150" s="146"/>
      <c r="R150" s="61">
        <v>0</v>
      </c>
      <c r="S150" s="60">
        <v>0</v>
      </c>
      <c r="T150" s="60">
        <v>0</v>
      </c>
      <c r="U150" s="55">
        <v>0</v>
      </c>
      <c r="V150" s="60">
        <v>0</v>
      </c>
      <c r="W150" s="35">
        <v>0</v>
      </c>
      <c r="X150" s="35">
        <v>0</v>
      </c>
      <c r="Y150" s="55">
        <v>0</v>
      </c>
      <c r="Z150" s="35">
        <v>0</v>
      </c>
      <c r="AA150" s="35">
        <v>0</v>
      </c>
      <c r="AB150" s="35">
        <v>0</v>
      </c>
      <c r="AC150" s="35">
        <v>0</v>
      </c>
      <c r="AD150" s="55">
        <v>0</v>
      </c>
      <c r="AE150" s="55">
        <v>0</v>
      </c>
      <c r="AF150" s="50">
        <v>0</v>
      </c>
      <c r="AG150" s="69">
        <v>0</v>
      </c>
      <c r="AH150" s="69">
        <v>0</v>
      </c>
      <c r="AI150" s="35"/>
      <c r="AJ150" s="35"/>
      <c r="AK150" s="35"/>
      <c r="AL150" s="35"/>
      <c r="AM150" s="35"/>
      <c r="AN150" s="35"/>
      <c r="AO150" s="35"/>
    </row>
    <row r="151" spans="1:41" ht="12.75">
      <c r="A151" s="96" t="s">
        <v>117</v>
      </c>
      <c r="B151" s="145"/>
      <c r="C151" s="35" t="s">
        <v>73</v>
      </c>
      <c r="D151" s="146"/>
      <c r="E151" s="35" t="s">
        <v>73</v>
      </c>
      <c r="F151" s="35" t="s">
        <v>73</v>
      </c>
      <c r="G151" s="35" t="s">
        <v>73</v>
      </c>
      <c r="H151" s="35" t="s">
        <v>73</v>
      </c>
      <c r="I151" s="35" t="s">
        <v>73</v>
      </c>
      <c r="J151" s="35" t="s">
        <v>73</v>
      </c>
      <c r="K151" s="35" t="s">
        <v>73</v>
      </c>
      <c r="L151" s="35">
        <v>0</v>
      </c>
      <c r="M151" s="55">
        <v>0</v>
      </c>
      <c r="N151" s="55">
        <v>0</v>
      </c>
      <c r="O151" s="60">
        <v>0</v>
      </c>
      <c r="P151" s="55">
        <v>0</v>
      </c>
      <c r="Q151" s="146"/>
      <c r="R151" s="61">
        <v>0</v>
      </c>
      <c r="S151" s="60">
        <v>0</v>
      </c>
      <c r="T151" s="60">
        <v>0</v>
      </c>
      <c r="U151" s="5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55">
        <v>0</v>
      </c>
      <c r="AE151" s="55">
        <v>0</v>
      </c>
      <c r="AF151" s="50">
        <v>0</v>
      </c>
      <c r="AG151" s="69">
        <v>0</v>
      </c>
      <c r="AH151" s="69">
        <v>0</v>
      </c>
      <c r="AI151" s="35"/>
      <c r="AJ151" s="35"/>
      <c r="AK151" s="35"/>
      <c r="AL151" s="35"/>
      <c r="AM151" s="35"/>
      <c r="AN151" s="35"/>
      <c r="AO151" s="35"/>
    </row>
    <row r="152" spans="1:41" ht="12.75">
      <c r="A152" s="140" t="s">
        <v>13</v>
      </c>
      <c r="B152" s="141"/>
      <c r="C152" s="58">
        <f>SUM(C141:C151)</f>
        <v>83</v>
      </c>
      <c r="D152" s="142"/>
      <c r="E152" s="58">
        <f>SUM(E141:E151)</f>
        <v>467</v>
      </c>
      <c r="F152" s="58">
        <f>SUM(F141:F151)</f>
        <v>1048</v>
      </c>
      <c r="G152" s="58">
        <f>SUM(G141:G149)</f>
        <v>1532</v>
      </c>
      <c r="H152" s="58">
        <f aca="true" t="shared" si="29" ref="H152:P152">SUM(H141:H151)</f>
        <v>1660</v>
      </c>
      <c r="I152" s="58">
        <f t="shared" si="29"/>
        <v>2750</v>
      </c>
      <c r="J152" s="58">
        <f t="shared" si="29"/>
        <v>2503</v>
      </c>
      <c r="K152" s="58">
        <f t="shared" si="29"/>
        <v>2585</v>
      </c>
      <c r="L152" s="58">
        <f t="shared" si="29"/>
        <v>2692</v>
      </c>
      <c r="M152" s="58">
        <f t="shared" si="29"/>
        <v>2390</v>
      </c>
      <c r="N152" s="58">
        <f t="shared" si="29"/>
        <v>2776</v>
      </c>
      <c r="O152" s="58">
        <f t="shared" si="29"/>
        <v>2573</v>
      </c>
      <c r="P152" s="58">
        <f t="shared" si="29"/>
        <v>2914</v>
      </c>
      <c r="Q152" s="142"/>
      <c r="R152" s="58">
        <f aca="true" t="shared" si="30" ref="R152:AO152">SUM(R141:R151)</f>
        <v>2836</v>
      </c>
      <c r="S152" s="58">
        <f t="shared" si="30"/>
        <v>2535</v>
      </c>
      <c r="T152" s="58">
        <f t="shared" si="30"/>
        <v>3067</v>
      </c>
      <c r="U152" s="58">
        <f t="shared" si="30"/>
        <v>2652</v>
      </c>
      <c r="V152" s="58">
        <f t="shared" si="30"/>
        <v>3336</v>
      </c>
      <c r="W152" s="58">
        <f t="shared" si="30"/>
        <v>3438</v>
      </c>
      <c r="X152" s="58">
        <f t="shared" si="30"/>
        <v>3176</v>
      </c>
      <c r="Y152" s="58">
        <f t="shared" si="30"/>
        <v>3704</v>
      </c>
      <c r="Z152" s="58">
        <f t="shared" si="30"/>
        <v>3254</v>
      </c>
      <c r="AA152" s="58">
        <f t="shared" si="30"/>
        <v>4181</v>
      </c>
      <c r="AB152" s="58">
        <f t="shared" si="30"/>
        <v>3406</v>
      </c>
      <c r="AC152" s="58">
        <f t="shared" si="30"/>
        <v>3396</v>
      </c>
      <c r="AD152" s="58">
        <f t="shared" si="30"/>
        <v>4105</v>
      </c>
      <c r="AE152" s="58">
        <f t="shared" si="30"/>
        <v>3692</v>
      </c>
      <c r="AF152" s="58">
        <f t="shared" si="30"/>
        <v>3488</v>
      </c>
      <c r="AG152" s="58">
        <f t="shared" si="30"/>
        <v>3889</v>
      </c>
      <c r="AH152" s="58">
        <f t="shared" si="30"/>
        <v>3874</v>
      </c>
      <c r="AI152" s="58">
        <f t="shared" si="30"/>
        <v>0</v>
      </c>
      <c r="AJ152" s="58">
        <f t="shared" si="30"/>
        <v>0</v>
      </c>
      <c r="AK152" s="58">
        <f t="shared" si="30"/>
        <v>0</v>
      </c>
      <c r="AL152" s="58">
        <f t="shared" si="30"/>
        <v>0</v>
      </c>
      <c r="AM152" s="58">
        <f t="shared" si="30"/>
        <v>0</v>
      </c>
      <c r="AN152" s="58">
        <f t="shared" si="30"/>
        <v>0</v>
      </c>
      <c r="AO152" s="58">
        <f t="shared" si="30"/>
        <v>0</v>
      </c>
    </row>
    <row r="153" spans="1:41" ht="6" customHeight="1">
      <c r="A153" s="39"/>
      <c r="B153" s="40"/>
      <c r="C153" s="40"/>
      <c r="D153" s="40"/>
      <c r="E153" s="40"/>
      <c r="F153" s="40"/>
      <c r="G153" s="40"/>
      <c r="H153" s="41"/>
      <c r="I153" s="41"/>
      <c r="J153" s="40"/>
      <c r="K153" s="40"/>
      <c r="L153" s="40"/>
      <c r="M153" s="40"/>
      <c r="N153" s="40"/>
      <c r="O153" s="41"/>
      <c r="P153" s="40"/>
      <c r="Q153" s="40"/>
      <c r="R153" s="41"/>
      <c r="S153" s="41"/>
      <c r="T153" s="41"/>
      <c r="U153" s="40"/>
      <c r="V153" s="41"/>
      <c r="W153" s="41"/>
      <c r="X153" s="40"/>
      <c r="Y153" s="40"/>
      <c r="Z153" s="41"/>
      <c r="AA153" s="41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</row>
    <row r="154" spans="1:41" ht="12.75">
      <c r="A154" s="143" t="s">
        <v>118</v>
      </c>
      <c r="B154" s="144"/>
      <c r="C154" s="33">
        <f>$C$10</f>
        <v>44531</v>
      </c>
      <c r="D154" s="144"/>
      <c r="E154" s="33">
        <f>$E$10</f>
        <v>44562</v>
      </c>
      <c r="F154" s="33">
        <f>$F$10</f>
        <v>44593</v>
      </c>
      <c r="G154" s="33">
        <f>$G$10</f>
        <v>44621</v>
      </c>
      <c r="H154" s="33">
        <f>$H$10</f>
        <v>44652</v>
      </c>
      <c r="I154" s="33">
        <f>$I$10</f>
        <v>44682</v>
      </c>
      <c r="J154" s="33">
        <f>$J$10</f>
        <v>44713</v>
      </c>
      <c r="K154" s="33">
        <f>$K$10</f>
        <v>44743</v>
      </c>
      <c r="L154" s="33">
        <f>$L$10</f>
        <v>44774</v>
      </c>
      <c r="M154" s="33">
        <f>$M$10</f>
        <v>44805</v>
      </c>
      <c r="N154" s="33">
        <f>$N$10</f>
        <v>44835</v>
      </c>
      <c r="O154" s="33">
        <f>$O$10</f>
        <v>44866</v>
      </c>
      <c r="P154" s="33">
        <f>$P$10</f>
        <v>44896</v>
      </c>
      <c r="Q154" s="144"/>
      <c r="R154" s="33">
        <f aca="true" t="shared" si="31" ref="R154:AO154">R10</f>
        <v>44927</v>
      </c>
      <c r="S154" s="33">
        <f t="shared" si="31"/>
        <v>44958</v>
      </c>
      <c r="T154" s="33">
        <f t="shared" si="31"/>
        <v>44986</v>
      </c>
      <c r="U154" s="33">
        <f t="shared" si="31"/>
        <v>45017</v>
      </c>
      <c r="V154" s="33">
        <f t="shared" si="31"/>
        <v>45047</v>
      </c>
      <c r="W154" s="33">
        <f t="shared" si="31"/>
        <v>45078</v>
      </c>
      <c r="X154" s="33">
        <f t="shared" si="31"/>
        <v>45108</v>
      </c>
      <c r="Y154" s="33">
        <f t="shared" si="31"/>
        <v>45139</v>
      </c>
      <c r="Z154" s="33">
        <f t="shared" si="31"/>
        <v>45170</v>
      </c>
      <c r="AA154" s="33">
        <f t="shared" si="31"/>
        <v>45200</v>
      </c>
      <c r="AB154" s="33">
        <f t="shared" si="31"/>
        <v>45231</v>
      </c>
      <c r="AC154" s="33">
        <f t="shared" si="31"/>
        <v>45261</v>
      </c>
      <c r="AD154" s="33">
        <f t="shared" si="31"/>
        <v>45292</v>
      </c>
      <c r="AE154" s="33">
        <f t="shared" si="31"/>
        <v>45323</v>
      </c>
      <c r="AF154" s="33">
        <f t="shared" si="31"/>
        <v>45352</v>
      </c>
      <c r="AG154" s="33">
        <f t="shared" si="31"/>
        <v>45383</v>
      </c>
      <c r="AH154" s="33">
        <f t="shared" si="31"/>
        <v>45413</v>
      </c>
      <c r="AI154" s="33">
        <f t="shared" si="31"/>
        <v>45444</v>
      </c>
      <c r="AJ154" s="33">
        <f t="shared" si="31"/>
        <v>45474</v>
      </c>
      <c r="AK154" s="33">
        <f t="shared" si="31"/>
        <v>45505</v>
      </c>
      <c r="AL154" s="33">
        <f t="shared" si="31"/>
        <v>45536</v>
      </c>
      <c r="AM154" s="33">
        <f t="shared" si="31"/>
        <v>45566</v>
      </c>
      <c r="AN154" s="33">
        <f t="shared" si="31"/>
        <v>45597</v>
      </c>
      <c r="AO154" s="33">
        <f t="shared" si="31"/>
        <v>45627</v>
      </c>
    </row>
    <row r="155" spans="1:41" ht="12.75">
      <c r="A155" s="96" t="s">
        <v>119</v>
      </c>
      <c r="B155" s="145"/>
      <c r="C155" s="35" t="s">
        <v>73</v>
      </c>
      <c r="D155" s="146"/>
      <c r="E155" s="35" t="s">
        <v>73</v>
      </c>
      <c r="F155" s="35" t="s">
        <v>73</v>
      </c>
      <c r="G155" s="35">
        <v>1</v>
      </c>
      <c r="H155" s="35" t="s">
        <v>73</v>
      </c>
      <c r="I155" s="35" t="s">
        <v>73</v>
      </c>
      <c r="J155" s="35">
        <v>2</v>
      </c>
      <c r="K155" s="35" t="s">
        <v>73</v>
      </c>
      <c r="L155" s="35">
        <v>1</v>
      </c>
      <c r="M155" s="35">
        <v>1</v>
      </c>
      <c r="N155" s="35">
        <v>3</v>
      </c>
      <c r="O155" s="35">
        <v>4</v>
      </c>
      <c r="P155" s="35">
        <v>4</v>
      </c>
      <c r="Q155" s="146"/>
      <c r="R155" s="61">
        <v>3</v>
      </c>
      <c r="S155" s="60">
        <v>0</v>
      </c>
      <c r="T155" s="60">
        <v>1</v>
      </c>
      <c r="U155" s="67">
        <v>1</v>
      </c>
      <c r="V155" s="60">
        <v>1</v>
      </c>
      <c r="W155" s="60">
        <v>4</v>
      </c>
      <c r="X155" s="67">
        <v>2</v>
      </c>
      <c r="Y155" s="67">
        <v>3</v>
      </c>
      <c r="Z155" s="67">
        <v>1</v>
      </c>
      <c r="AA155" s="60">
        <v>3</v>
      </c>
      <c r="AB155" s="67">
        <v>0</v>
      </c>
      <c r="AC155" s="67">
        <v>0</v>
      </c>
      <c r="AD155" s="67">
        <v>1</v>
      </c>
      <c r="AE155" s="67">
        <v>0</v>
      </c>
      <c r="AF155" s="73">
        <v>2</v>
      </c>
      <c r="AG155" s="74">
        <v>0</v>
      </c>
      <c r="AH155" s="74">
        <v>0</v>
      </c>
      <c r="AI155" s="67"/>
      <c r="AJ155" s="67"/>
      <c r="AK155" s="67"/>
      <c r="AL155" s="67"/>
      <c r="AM155" s="67"/>
      <c r="AN155" s="67"/>
      <c r="AO155" s="67"/>
    </row>
    <row r="156" spans="1:41" ht="12.75">
      <c r="A156" s="96" t="s">
        <v>120</v>
      </c>
      <c r="B156" s="145"/>
      <c r="C156" s="35" t="s">
        <v>73</v>
      </c>
      <c r="D156" s="146"/>
      <c r="E156" s="35" t="s">
        <v>73</v>
      </c>
      <c r="F156" s="35" t="s">
        <v>73</v>
      </c>
      <c r="G156" s="35">
        <v>1</v>
      </c>
      <c r="H156" s="35">
        <v>3</v>
      </c>
      <c r="I156" s="35" t="s">
        <v>73</v>
      </c>
      <c r="J156" s="35" t="s">
        <v>73</v>
      </c>
      <c r="K156" s="35" t="s">
        <v>73</v>
      </c>
      <c r="L156" s="35">
        <v>1</v>
      </c>
      <c r="M156" s="35">
        <v>0</v>
      </c>
      <c r="N156" s="35">
        <v>1</v>
      </c>
      <c r="O156" s="35">
        <v>0</v>
      </c>
      <c r="P156" s="35">
        <v>0</v>
      </c>
      <c r="Q156" s="146"/>
      <c r="R156" s="61">
        <v>1</v>
      </c>
      <c r="S156" s="60">
        <v>0</v>
      </c>
      <c r="T156" s="60">
        <v>2</v>
      </c>
      <c r="U156" s="55">
        <v>0</v>
      </c>
      <c r="V156" s="60">
        <v>1</v>
      </c>
      <c r="W156" s="60">
        <v>0</v>
      </c>
      <c r="X156" s="55">
        <v>0</v>
      </c>
      <c r="Y156" s="55">
        <v>0</v>
      </c>
      <c r="Z156" s="55">
        <v>0</v>
      </c>
      <c r="AA156" s="60">
        <v>0</v>
      </c>
      <c r="AB156" s="55">
        <v>0</v>
      </c>
      <c r="AC156" s="55">
        <v>0</v>
      </c>
      <c r="AD156" s="55">
        <v>0</v>
      </c>
      <c r="AE156" s="55">
        <v>0</v>
      </c>
      <c r="AF156" s="68">
        <v>0</v>
      </c>
      <c r="AG156" s="69">
        <v>0</v>
      </c>
      <c r="AH156" s="69">
        <v>0</v>
      </c>
      <c r="AI156" s="55"/>
      <c r="AJ156" s="55"/>
      <c r="AK156" s="55"/>
      <c r="AL156" s="55"/>
      <c r="AM156" s="55"/>
      <c r="AN156" s="55"/>
      <c r="AO156" s="55"/>
    </row>
    <row r="157" spans="1:41" ht="12.75">
      <c r="A157" s="96" t="s">
        <v>76</v>
      </c>
      <c r="B157" s="145"/>
      <c r="C157" s="35">
        <v>18</v>
      </c>
      <c r="D157" s="146"/>
      <c r="E157" s="35">
        <v>39</v>
      </c>
      <c r="F157" s="35">
        <v>42</v>
      </c>
      <c r="G157" s="35">
        <v>94</v>
      </c>
      <c r="H157" s="35">
        <v>101</v>
      </c>
      <c r="I157" s="65">
        <v>74</v>
      </c>
      <c r="J157" s="35">
        <v>99</v>
      </c>
      <c r="K157" s="35">
        <v>110</v>
      </c>
      <c r="L157" s="35">
        <v>116</v>
      </c>
      <c r="M157" s="35">
        <v>137</v>
      </c>
      <c r="N157" s="35">
        <v>127</v>
      </c>
      <c r="O157" s="35">
        <v>109</v>
      </c>
      <c r="P157" s="35">
        <v>141</v>
      </c>
      <c r="Q157" s="146"/>
      <c r="R157" s="61">
        <v>105</v>
      </c>
      <c r="S157" s="60">
        <v>135</v>
      </c>
      <c r="T157" s="60">
        <v>266</v>
      </c>
      <c r="U157" s="55">
        <v>154</v>
      </c>
      <c r="V157" s="60">
        <v>172</v>
      </c>
      <c r="W157" s="60">
        <v>172</v>
      </c>
      <c r="X157" s="55">
        <v>200</v>
      </c>
      <c r="Y157" s="55">
        <v>194</v>
      </c>
      <c r="Z157" s="55">
        <v>252</v>
      </c>
      <c r="AA157" s="60">
        <v>239</v>
      </c>
      <c r="AB157" s="55">
        <v>236</v>
      </c>
      <c r="AC157" s="55">
        <v>142</v>
      </c>
      <c r="AD157" s="55">
        <v>121</v>
      </c>
      <c r="AE157" s="55">
        <v>103</v>
      </c>
      <c r="AF157" s="68">
        <v>159</v>
      </c>
      <c r="AG157" s="69">
        <v>171</v>
      </c>
      <c r="AH157" s="69">
        <v>244</v>
      </c>
      <c r="AI157" s="55"/>
      <c r="AJ157" s="55"/>
      <c r="AK157" s="55"/>
      <c r="AL157" s="55"/>
      <c r="AM157" s="55"/>
      <c r="AN157" s="55"/>
      <c r="AO157" s="55"/>
    </row>
    <row r="158" spans="1:41" ht="12.75">
      <c r="A158" s="96" t="s">
        <v>121</v>
      </c>
      <c r="B158" s="145"/>
      <c r="C158" s="35" t="s">
        <v>73</v>
      </c>
      <c r="D158" s="146"/>
      <c r="E158" s="35" t="s">
        <v>73</v>
      </c>
      <c r="F158" s="35" t="s">
        <v>73</v>
      </c>
      <c r="G158" s="35" t="s">
        <v>73</v>
      </c>
      <c r="H158" s="35" t="s">
        <v>73</v>
      </c>
      <c r="I158" s="35" t="s">
        <v>73</v>
      </c>
      <c r="J158" s="35" t="s">
        <v>73</v>
      </c>
      <c r="K158" s="35" t="s">
        <v>73</v>
      </c>
      <c r="L158" s="35" t="s">
        <v>73</v>
      </c>
      <c r="M158" s="35">
        <v>0</v>
      </c>
      <c r="N158" s="35">
        <v>0</v>
      </c>
      <c r="O158" s="35">
        <v>0</v>
      </c>
      <c r="P158" s="35">
        <v>0</v>
      </c>
      <c r="Q158" s="146"/>
      <c r="R158" s="61">
        <v>0</v>
      </c>
      <c r="S158" s="60">
        <v>0</v>
      </c>
      <c r="T158" s="60">
        <v>0</v>
      </c>
      <c r="U158" s="55">
        <v>0</v>
      </c>
      <c r="V158" s="60">
        <v>0</v>
      </c>
      <c r="W158" s="60">
        <v>0</v>
      </c>
      <c r="X158" s="55">
        <v>0</v>
      </c>
      <c r="Y158" s="55">
        <v>0</v>
      </c>
      <c r="Z158" s="55">
        <v>0</v>
      </c>
      <c r="AA158" s="60">
        <v>0</v>
      </c>
      <c r="AB158" s="55">
        <v>0</v>
      </c>
      <c r="AC158" s="55">
        <v>0</v>
      </c>
      <c r="AD158" s="55">
        <v>0</v>
      </c>
      <c r="AE158" s="55">
        <v>0</v>
      </c>
      <c r="AF158" s="68">
        <v>0</v>
      </c>
      <c r="AG158" s="69">
        <v>0</v>
      </c>
      <c r="AH158" s="69">
        <v>0</v>
      </c>
      <c r="AI158" s="55"/>
      <c r="AJ158" s="55"/>
      <c r="AK158" s="55"/>
      <c r="AL158" s="55"/>
      <c r="AM158" s="55"/>
      <c r="AN158" s="55"/>
      <c r="AO158" s="55"/>
    </row>
    <row r="159" spans="1:41" ht="12.75">
      <c r="A159" s="96" t="s">
        <v>78</v>
      </c>
      <c r="B159" s="145"/>
      <c r="C159" s="35">
        <v>418</v>
      </c>
      <c r="D159" s="146"/>
      <c r="E159" s="35">
        <v>473</v>
      </c>
      <c r="F159" s="35">
        <v>523</v>
      </c>
      <c r="G159" s="35">
        <v>737</v>
      </c>
      <c r="H159" s="35">
        <v>738</v>
      </c>
      <c r="I159" s="65">
        <v>746</v>
      </c>
      <c r="J159" s="35">
        <v>666</v>
      </c>
      <c r="K159" s="35">
        <v>736</v>
      </c>
      <c r="L159" s="35">
        <v>804</v>
      </c>
      <c r="M159" s="35">
        <v>822</v>
      </c>
      <c r="N159" s="35">
        <v>971</v>
      </c>
      <c r="O159" s="35">
        <v>1020</v>
      </c>
      <c r="P159" s="35">
        <v>987</v>
      </c>
      <c r="Q159" s="146"/>
      <c r="R159" s="61">
        <v>1158</v>
      </c>
      <c r="S159" s="60">
        <v>1128</v>
      </c>
      <c r="T159" s="60">
        <v>1101</v>
      </c>
      <c r="U159" s="52">
        <v>1207</v>
      </c>
      <c r="V159" s="60">
        <v>1055</v>
      </c>
      <c r="W159" s="60">
        <v>1006</v>
      </c>
      <c r="X159" s="52">
        <v>1116</v>
      </c>
      <c r="Y159" s="52">
        <v>1117</v>
      </c>
      <c r="Z159" s="52">
        <v>1156</v>
      </c>
      <c r="AA159" s="60">
        <v>1181</v>
      </c>
      <c r="AB159" s="52">
        <v>1220</v>
      </c>
      <c r="AC159" s="52">
        <v>1385</v>
      </c>
      <c r="AD159" s="52">
        <v>1686</v>
      </c>
      <c r="AE159" s="52">
        <v>1894</v>
      </c>
      <c r="AF159" s="75">
        <v>1633</v>
      </c>
      <c r="AG159" s="54">
        <v>1584</v>
      </c>
      <c r="AH159" s="54">
        <v>1493</v>
      </c>
      <c r="AI159" s="52"/>
      <c r="AJ159" s="52"/>
      <c r="AK159" s="52"/>
      <c r="AL159" s="52"/>
      <c r="AM159" s="52"/>
      <c r="AN159" s="52"/>
      <c r="AO159" s="52"/>
    </row>
    <row r="160" spans="1:41" ht="12.75">
      <c r="A160" s="96" t="s">
        <v>80</v>
      </c>
      <c r="B160" s="145"/>
      <c r="C160" s="35" t="s">
        <v>73</v>
      </c>
      <c r="D160" s="146"/>
      <c r="E160" s="35" t="s">
        <v>73</v>
      </c>
      <c r="F160" s="35">
        <v>3</v>
      </c>
      <c r="G160" s="35">
        <v>22</v>
      </c>
      <c r="H160" s="35">
        <v>19</v>
      </c>
      <c r="I160" s="65">
        <v>18</v>
      </c>
      <c r="J160" s="35">
        <v>2</v>
      </c>
      <c r="K160" s="35">
        <v>1</v>
      </c>
      <c r="L160" s="156" t="s">
        <v>73</v>
      </c>
      <c r="M160" s="35">
        <v>0</v>
      </c>
      <c r="N160" s="35">
        <v>0</v>
      </c>
      <c r="O160" s="35">
        <v>0</v>
      </c>
      <c r="P160" s="35">
        <v>0</v>
      </c>
      <c r="Q160" s="146"/>
      <c r="R160" s="61">
        <v>0</v>
      </c>
      <c r="S160" s="60">
        <v>0</v>
      </c>
      <c r="T160" s="60">
        <v>0</v>
      </c>
      <c r="U160" s="55">
        <v>0</v>
      </c>
      <c r="V160" s="60">
        <v>0</v>
      </c>
      <c r="W160" s="60">
        <v>0</v>
      </c>
      <c r="X160" s="55">
        <v>1</v>
      </c>
      <c r="Y160" s="55">
        <v>2</v>
      </c>
      <c r="Z160" s="55">
        <v>2</v>
      </c>
      <c r="AA160" s="60">
        <v>0</v>
      </c>
      <c r="AB160" s="55">
        <v>4</v>
      </c>
      <c r="AC160" s="55">
        <v>2</v>
      </c>
      <c r="AD160" s="55">
        <v>3</v>
      </c>
      <c r="AE160" s="55">
        <v>0</v>
      </c>
      <c r="AF160" s="68">
        <v>1</v>
      </c>
      <c r="AG160" s="69">
        <v>3</v>
      </c>
      <c r="AH160" s="69">
        <v>0</v>
      </c>
      <c r="AI160" s="55"/>
      <c r="AJ160" s="55"/>
      <c r="AK160" s="55"/>
      <c r="AL160" s="55"/>
      <c r="AM160" s="55"/>
      <c r="AN160" s="55"/>
      <c r="AO160" s="55"/>
    </row>
    <row r="161" spans="1:41" ht="12.75">
      <c r="A161" s="96" t="s">
        <v>122</v>
      </c>
      <c r="B161" s="145"/>
      <c r="C161" s="35" t="s">
        <v>73</v>
      </c>
      <c r="D161" s="146"/>
      <c r="E161" s="35">
        <v>1</v>
      </c>
      <c r="F161" s="35">
        <v>2</v>
      </c>
      <c r="G161" s="35">
        <v>10</v>
      </c>
      <c r="H161" s="35">
        <v>12</v>
      </c>
      <c r="I161" s="65">
        <v>85</v>
      </c>
      <c r="J161" s="35">
        <v>152</v>
      </c>
      <c r="K161" s="35">
        <v>132</v>
      </c>
      <c r="L161" s="157">
        <v>220</v>
      </c>
      <c r="M161" s="35">
        <v>177</v>
      </c>
      <c r="N161" s="35">
        <v>222</v>
      </c>
      <c r="O161" s="35">
        <v>233</v>
      </c>
      <c r="P161" s="35">
        <v>297</v>
      </c>
      <c r="Q161" s="146"/>
      <c r="R161" s="61">
        <v>293</v>
      </c>
      <c r="S161" s="60">
        <v>292</v>
      </c>
      <c r="T161" s="60">
        <v>314</v>
      </c>
      <c r="U161" s="55">
        <v>302</v>
      </c>
      <c r="V161" s="60">
        <v>352</v>
      </c>
      <c r="W161" s="60">
        <v>269</v>
      </c>
      <c r="X161" s="55">
        <v>298</v>
      </c>
      <c r="Y161" s="55">
        <v>349</v>
      </c>
      <c r="Z161" s="55">
        <v>328</v>
      </c>
      <c r="AA161" s="60">
        <v>350</v>
      </c>
      <c r="AB161" s="55">
        <v>320</v>
      </c>
      <c r="AC161" s="55">
        <v>285</v>
      </c>
      <c r="AD161" s="55">
        <v>297</v>
      </c>
      <c r="AE161" s="55">
        <v>253</v>
      </c>
      <c r="AF161" s="68">
        <v>260</v>
      </c>
      <c r="AG161" s="69">
        <v>292</v>
      </c>
      <c r="AH161" s="69">
        <v>319</v>
      </c>
      <c r="AI161" s="55"/>
      <c r="AJ161" s="55"/>
      <c r="AK161" s="55"/>
      <c r="AL161" s="55"/>
      <c r="AM161" s="55"/>
      <c r="AN161" s="55"/>
      <c r="AO161" s="55"/>
    </row>
    <row r="162" spans="1:41" ht="12.75">
      <c r="A162" s="96" t="s">
        <v>85</v>
      </c>
      <c r="B162" s="145"/>
      <c r="C162" s="35" t="s">
        <v>73</v>
      </c>
      <c r="D162" s="146"/>
      <c r="E162" s="35" t="s">
        <v>73</v>
      </c>
      <c r="F162" s="35" t="s">
        <v>73</v>
      </c>
      <c r="G162" s="35" t="s">
        <v>73</v>
      </c>
      <c r="H162" s="35" t="s">
        <v>73</v>
      </c>
      <c r="I162" s="35" t="s">
        <v>73</v>
      </c>
      <c r="J162" s="35">
        <v>1</v>
      </c>
      <c r="K162" s="35">
        <v>4</v>
      </c>
      <c r="L162" s="35">
        <v>2</v>
      </c>
      <c r="M162" s="35">
        <v>3</v>
      </c>
      <c r="N162" s="35">
        <v>2</v>
      </c>
      <c r="O162" s="35">
        <v>3</v>
      </c>
      <c r="P162" s="35">
        <v>4</v>
      </c>
      <c r="Q162" s="146"/>
      <c r="R162" s="61">
        <v>4</v>
      </c>
      <c r="S162" s="60">
        <v>3</v>
      </c>
      <c r="T162" s="60">
        <v>2</v>
      </c>
      <c r="U162" s="55">
        <v>5</v>
      </c>
      <c r="V162" s="60">
        <v>2</v>
      </c>
      <c r="W162" s="60">
        <v>3</v>
      </c>
      <c r="X162" s="55">
        <v>3</v>
      </c>
      <c r="Y162" s="55">
        <v>5</v>
      </c>
      <c r="Z162" s="55">
        <v>1</v>
      </c>
      <c r="AA162" s="60">
        <v>1</v>
      </c>
      <c r="AB162" s="55">
        <v>0</v>
      </c>
      <c r="AC162" s="55">
        <v>4</v>
      </c>
      <c r="AD162" s="55">
        <v>0</v>
      </c>
      <c r="AE162" s="55">
        <v>1</v>
      </c>
      <c r="AF162" s="68">
        <v>1</v>
      </c>
      <c r="AG162" s="69">
        <v>0</v>
      </c>
      <c r="AH162" s="69">
        <v>1</v>
      </c>
      <c r="AI162" s="55"/>
      <c r="AJ162" s="55"/>
      <c r="AK162" s="55"/>
      <c r="AL162" s="55"/>
      <c r="AM162" s="55"/>
      <c r="AN162" s="55"/>
      <c r="AO162" s="55"/>
    </row>
    <row r="163" spans="1:41" ht="12.75">
      <c r="A163" s="96" t="s">
        <v>86</v>
      </c>
      <c r="B163" s="145"/>
      <c r="C163" s="35" t="s">
        <v>73</v>
      </c>
      <c r="D163" s="146"/>
      <c r="E163" s="35">
        <v>1</v>
      </c>
      <c r="F163" s="35" t="s">
        <v>73</v>
      </c>
      <c r="G163" s="35" t="s">
        <v>73</v>
      </c>
      <c r="H163" s="35" t="s">
        <v>73</v>
      </c>
      <c r="I163" s="35" t="s">
        <v>73</v>
      </c>
      <c r="J163" s="35" t="s">
        <v>73</v>
      </c>
      <c r="K163" s="35" t="s">
        <v>73</v>
      </c>
      <c r="L163" s="35">
        <v>4</v>
      </c>
      <c r="M163" s="35">
        <v>2</v>
      </c>
      <c r="N163" s="35">
        <v>0</v>
      </c>
      <c r="O163" s="35">
        <v>0</v>
      </c>
      <c r="P163" s="35">
        <v>0</v>
      </c>
      <c r="Q163" s="146"/>
      <c r="R163" s="61">
        <v>3</v>
      </c>
      <c r="S163" s="60">
        <v>0</v>
      </c>
      <c r="T163" s="60">
        <v>0</v>
      </c>
      <c r="U163" s="55">
        <v>0</v>
      </c>
      <c r="V163" s="60">
        <v>1</v>
      </c>
      <c r="W163" s="60">
        <v>2</v>
      </c>
      <c r="X163" s="55">
        <v>1</v>
      </c>
      <c r="Y163" s="55">
        <v>4</v>
      </c>
      <c r="Z163" s="55">
        <v>0</v>
      </c>
      <c r="AA163" s="60">
        <v>0</v>
      </c>
      <c r="AB163" s="55">
        <v>0</v>
      </c>
      <c r="AC163" s="55">
        <v>1</v>
      </c>
      <c r="AD163" s="55">
        <v>0</v>
      </c>
      <c r="AE163" s="55">
        <v>0</v>
      </c>
      <c r="AF163" s="68">
        <v>0</v>
      </c>
      <c r="AG163" s="69">
        <v>0</v>
      </c>
      <c r="AH163" s="69">
        <v>0</v>
      </c>
      <c r="AI163" s="55"/>
      <c r="AJ163" s="55"/>
      <c r="AK163" s="55"/>
      <c r="AL163" s="55"/>
      <c r="AM163" s="55"/>
      <c r="AN163" s="55"/>
      <c r="AO163" s="55"/>
    </row>
    <row r="164" spans="1:41" ht="12.75">
      <c r="A164" s="96" t="s">
        <v>123</v>
      </c>
      <c r="B164" s="145"/>
      <c r="C164" s="35">
        <v>41</v>
      </c>
      <c r="D164" s="146"/>
      <c r="E164" s="35">
        <v>106</v>
      </c>
      <c r="F164" s="35">
        <v>109</v>
      </c>
      <c r="G164" s="35">
        <v>195</v>
      </c>
      <c r="H164" s="35">
        <v>219</v>
      </c>
      <c r="I164" s="65">
        <v>217</v>
      </c>
      <c r="J164" s="35">
        <v>268</v>
      </c>
      <c r="K164" s="35">
        <v>245</v>
      </c>
      <c r="L164" s="35">
        <v>323</v>
      </c>
      <c r="M164" s="35">
        <v>332</v>
      </c>
      <c r="N164" s="35">
        <v>326</v>
      </c>
      <c r="O164" s="35">
        <v>287</v>
      </c>
      <c r="P164" s="35">
        <v>319</v>
      </c>
      <c r="Q164" s="146"/>
      <c r="R164" s="61">
        <v>315</v>
      </c>
      <c r="S164" s="60">
        <v>205</v>
      </c>
      <c r="T164" s="60">
        <v>353</v>
      </c>
      <c r="U164" s="55">
        <v>354</v>
      </c>
      <c r="V164" s="60">
        <v>459</v>
      </c>
      <c r="W164" s="60">
        <v>443</v>
      </c>
      <c r="X164" s="55">
        <v>404</v>
      </c>
      <c r="Y164" s="55">
        <v>300</v>
      </c>
      <c r="Z164" s="55">
        <v>284</v>
      </c>
      <c r="AA164" s="60">
        <v>363</v>
      </c>
      <c r="AB164" s="55">
        <v>305</v>
      </c>
      <c r="AC164" s="55">
        <v>360</v>
      </c>
      <c r="AD164" s="55">
        <v>266</v>
      </c>
      <c r="AE164" s="55">
        <v>217</v>
      </c>
      <c r="AF164" s="68">
        <v>252</v>
      </c>
      <c r="AG164" s="69">
        <v>271</v>
      </c>
      <c r="AH164" s="69">
        <v>297</v>
      </c>
      <c r="AI164" s="55"/>
      <c r="AJ164" s="55"/>
      <c r="AK164" s="55"/>
      <c r="AL164" s="55"/>
      <c r="AM164" s="55"/>
      <c r="AN164" s="55"/>
      <c r="AO164" s="55"/>
    </row>
    <row r="165" spans="1:41" ht="12.75">
      <c r="A165" s="96" t="s">
        <v>92</v>
      </c>
      <c r="B165" s="145"/>
      <c r="C165" s="35">
        <v>48</v>
      </c>
      <c r="D165" s="146"/>
      <c r="E165" s="35">
        <v>87</v>
      </c>
      <c r="F165" s="35">
        <v>121</v>
      </c>
      <c r="G165" s="35">
        <v>201</v>
      </c>
      <c r="H165" s="35">
        <v>193</v>
      </c>
      <c r="I165" s="65">
        <v>44</v>
      </c>
      <c r="J165" s="35">
        <v>59</v>
      </c>
      <c r="K165" s="35">
        <v>30</v>
      </c>
      <c r="L165" s="35">
        <v>67</v>
      </c>
      <c r="M165" s="35">
        <v>80</v>
      </c>
      <c r="N165" s="35">
        <v>76</v>
      </c>
      <c r="O165" s="35">
        <v>71</v>
      </c>
      <c r="P165" s="35">
        <v>85</v>
      </c>
      <c r="Q165" s="146"/>
      <c r="R165" s="61">
        <v>115</v>
      </c>
      <c r="S165" s="60">
        <v>118</v>
      </c>
      <c r="T165" s="60">
        <v>223</v>
      </c>
      <c r="U165" s="55">
        <v>177</v>
      </c>
      <c r="V165" s="60">
        <v>192</v>
      </c>
      <c r="W165" s="60">
        <v>149</v>
      </c>
      <c r="X165" s="55">
        <v>104</v>
      </c>
      <c r="Y165" s="55">
        <v>90</v>
      </c>
      <c r="Z165" s="55">
        <v>145</v>
      </c>
      <c r="AA165" s="60">
        <v>169</v>
      </c>
      <c r="AB165" s="55">
        <v>115</v>
      </c>
      <c r="AC165" s="55">
        <v>144</v>
      </c>
      <c r="AD165" s="55">
        <v>127</v>
      </c>
      <c r="AE165" s="55">
        <v>188</v>
      </c>
      <c r="AF165" s="68">
        <v>241</v>
      </c>
      <c r="AG165" s="69">
        <v>358</v>
      </c>
      <c r="AH165" s="69">
        <v>279</v>
      </c>
      <c r="AI165" s="55"/>
      <c r="AJ165" s="55"/>
      <c r="AK165" s="55"/>
      <c r="AL165" s="55"/>
      <c r="AM165" s="55"/>
      <c r="AN165" s="55"/>
      <c r="AO165" s="55"/>
    </row>
    <row r="166" spans="1:41" ht="12.75">
      <c r="A166" s="96" t="s">
        <v>124</v>
      </c>
      <c r="B166" s="116"/>
      <c r="C166" s="35" t="s">
        <v>73</v>
      </c>
      <c r="D166" s="158"/>
      <c r="E166" s="35" t="s">
        <v>73</v>
      </c>
      <c r="F166" s="35">
        <v>1</v>
      </c>
      <c r="G166" s="35">
        <v>3</v>
      </c>
      <c r="H166" s="35">
        <v>2</v>
      </c>
      <c r="I166" s="35">
        <v>5</v>
      </c>
      <c r="J166" s="35">
        <v>1</v>
      </c>
      <c r="K166" s="35">
        <v>2</v>
      </c>
      <c r="L166" s="156">
        <v>1</v>
      </c>
      <c r="M166" s="35">
        <v>0</v>
      </c>
      <c r="N166" s="35">
        <v>0</v>
      </c>
      <c r="O166" s="35">
        <v>2</v>
      </c>
      <c r="P166" s="35">
        <v>1</v>
      </c>
      <c r="Q166" s="158"/>
      <c r="R166" s="61">
        <v>3</v>
      </c>
      <c r="S166" s="60">
        <v>5</v>
      </c>
      <c r="T166" s="60">
        <v>14</v>
      </c>
      <c r="U166" s="55">
        <v>10</v>
      </c>
      <c r="V166" s="60">
        <v>29</v>
      </c>
      <c r="W166" s="60">
        <v>17</v>
      </c>
      <c r="X166" s="55">
        <v>13</v>
      </c>
      <c r="Y166" s="55">
        <v>9</v>
      </c>
      <c r="Z166" s="55">
        <v>2</v>
      </c>
      <c r="AA166" s="60">
        <v>11</v>
      </c>
      <c r="AB166" s="55">
        <v>8</v>
      </c>
      <c r="AC166" s="55">
        <v>7</v>
      </c>
      <c r="AD166" s="55">
        <v>12</v>
      </c>
      <c r="AE166" s="55">
        <v>0</v>
      </c>
      <c r="AF166" s="68">
        <v>3</v>
      </c>
      <c r="AG166" s="69">
        <v>3</v>
      </c>
      <c r="AH166" s="69">
        <v>4</v>
      </c>
      <c r="AI166" s="55"/>
      <c r="AJ166" s="55"/>
      <c r="AK166" s="55"/>
      <c r="AL166" s="55"/>
      <c r="AM166" s="55"/>
      <c r="AN166" s="55"/>
      <c r="AO166" s="55"/>
    </row>
    <row r="167" spans="1:41" ht="12.75">
      <c r="A167" s="140" t="s">
        <v>13</v>
      </c>
      <c r="B167" s="141"/>
      <c r="C167" s="58">
        <f>SUM(C155:C166)</f>
        <v>525</v>
      </c>
      <c r="D167" s="142"/>
      <c r="E167" s="58">
        <f>SUM(E155:E166)</f>
        <v>707</v>
      </c>
      <c r="F167" s="58">
        <f aca="true" t="shared" si="32" ref="F167:K167">SUM(F155:F166)</f>
        <v>801</v>
      </c>
      <c r="G167" s="58">
        <f t="shared" si="32"/>
        <v>1264</v>
      </c>
      <c r="H167" s="58">
        <f t="shared" si="32"/>
        <v>1287</v>
      </c>
      <c r="I167" s="58">
        <f t="shared" si="32"/>
        <v>1189</v>
      </c>
      <c r="J167" s="58">
        <f t="shared" si="32"/>
        <v>1250</v>
      </c>
      <c r="K167" s="58">
        <f t="shared" si="32"/>
        <v>1260</v>
      </c>
      <c r="L167" s="58">
        <f>SUM(L155:L166)</f>
        <v>1539</v>
      </c>
      <c r="M167" s="58">
        <f>SUM(M155:M166)</f>
        <v>1554</v>
      </c>
      <c r="N167" s="58">
        <f>SUM(N155:N166)</f>
        <v>1728</v>
      </c>
      <c r="O167" s="58">
        <f>SUM(O155:O166)</f>
        <v>1729</v>
      </c>
      <c r="P167" s="58">
        <f>SUM(P155:P166)</f>
        <v>1838</v>
      </c>
      <c r="Q167" s="142"/>
      <c r="R167" s="58">
        <f aca="true" t="shared" si="33" ref="R167:AO167">SUM(R155:R166)</f>
        <v>2000</v>
      </c>
      <c r="S167" s="58">
        <f t="shared" si="33"/>
        <v>1886</v>
      </c>
      <c r="T167" s="58">
        <f t="shared" si="33"/>
        <v>2276</v>
      </c>
      <c r="U167" s="58">
        <f t="shared" si="33"/>
        <v>2210</v>
      </c>
      <c r="V167" s="58">
        <f t="shared" si="33"/>
        <v>2264</v>
      </c>
      <c r="W167" s="58">
        <f t="shared" si="33"/>
        <v>2065</v>
      </c>
      <c r="X167" s="58">
        <f t="shared" si="33"/>
        <v>2142</v>
      </c>
      <c r="Y167" s="58">
        <f t="shared" si="33"/>
        <v>2073</v>
      </c>
      <c r="Z167" s="58">
        <f t="shared" si="33"/>
        <v>2171</v>
      </c>
      <c r="AA167" s="58">
        <f t="shared" si="33"/>
        <v>2317</v>
      </c>
      <c r="AB167" s="58">
        <f t="shared" si="33"/>
        <v>2208</v>
      </c>
      <c r="AC167" s="58">
        <f t="shared" si="33"/>
        <v>2330</v>
      </c>
      <c r="AD167" s="58">
        <f t="shared" si="33"/>
        <v>2513</v>
      </c>
      <c r="AE167" s="58">
        <f t="shared" si="33"/>
        <v>2656</v>
      </c>
      <c r="AF167" s="58">
        <f t="shared" si="33"/>
        <v>2552</v>
      </c>
      <c r="AG167" s="58">
        <f t="shared" si="33"/>
        <v>2682</v>
      </c>
      <c r="AH167" s="58">
        <f t="shared" si="33"/>
        <v>2637</v>
      </c>
      <c r="AI167" s="58">
        <f t="shared" si="33"/>
        <v>0</v>
      </c>
      <c r="AJ167" s="58">
        <f t="shared" si="33"/>
        <v>0</v>
      </c>
      <c r="AK167" s="58">
        <f t="shared" si="33"/>
        <v>0</v>
      </c>
      <c r="AL167" s="58">
        <f t="shared" si="33"/>
        <v>0</v>
      </c>
      <c r="AM167" s="58">
        <f t="shared" si="33"/>
        <v>0</v>
      </c>
      <c r="AN167" s="58">
        <f t="shared" si="33"/>
        <v>0</v>
      </c>
      <c r="AO167" s="58">
        <f t="shared" si="33"/>
        <v>0</v>
      </c>
    </row>
    <row r="168" spans="1:41" ht="6" customHeight="1">
      <c r="A168" s="39"/>
      <c r="B168" s="40"/>
      <c r="C168" s="40"/>
      <c r="D168" s="40"/>
      <c r="E168" s="40"/>
      <c r="F168" s="40"/>
      <c r="G168" s="40"/>
      <c r="H168" s="41"/>
      <c r="I168" s="41"/>
      <c r="J168" s="40"/>
      <c r="K168" s="40"/>
      <c r="L168" s="40"/>
      <c r="M168" s="40"/>
      <c r="N168" s="40"/>
      <c r="O168" s="41"/>
      <c r="P168" s="40"/>
      <c r="Q168" s="40"/>
      <c r="R168" s="41"/>
      <c r="S168" s="41"/>
      <c r="T168" s="41"/>
      <c r="U168" s="40"/>
      <c r="V168" s="41"/>
      <c r="W168" s="41"/>
      <c r="X168" s="40"/>
      <c r="Y168" s="40"/>
      <c r="Z168" s="41"/>
      <c r="AA168" s="41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</row>
    <row r="169" spans="1:41" ht="12.75">
      <c r="A169" s="143" t="s">
        <v>125</v>
      </c>
      <c r="B169" s="144"/>
      <c r="C169" s="33">
        <f>$C$10</f>
        <v>44531</v>
      </c>
      <c r="D169" s="144"/>
      <c r="E169" s="33">
        <f>$E$10</f>
        <v>44562</v>
      </c>
      <c r="F169" s="33">
        <f>$F$10</f>
        <v>44593</v>
      </c>
      <c r="G169" s="33">
        <f>$G$10</f>
        <v>44621</v>
      </c>
      <c r="H169" s="33">
        <f>$H$10</f>
        <v>44652</v>
      </c>
      <c r="I169" s="33">
        <f>$I$10</f>
        <v>44682</v>
      </c>
      <c r="J169" s="33">
        <f>$J$10</f>
        <v>44713</v>
      </c>
      <c r="K169" s="33">
        <f>$K$10</f>
        <v>44743</v>
      </c>
      <c r="L169" s="33">
        <f>$L$10</f>
        <v>44774</v>
      </c>
      <c r="M169" s="33">
        <f>$M$10</f>
        <v>44805</v>
      </c>
      <c r="N169" s="33">
        <f>$N$10</f>
        <v>44835</v>
      </c>
      <c r="O169" s="33">
        <f>$O$10</f>
        <v>44866</v>
      </c>
      <c r="P169" s="33">
        <f>$P$10</f>
        <v>44896</v>
      </c>
      <c r="Q169" s="144"/>
      <c r="R169" s="33">
        <f aca="true" t="shared" si="34" ref="R169:AO169">R10</f>
        <v>44927</v>
      </c>
      <c r="S169" s="33">
        <f t="shared" si="34"/>
        <v>44958</v>
      </c>
      <c r="T169" s="33">
        <f t="shared" si="34"/>
        <v>44986</v>
      </c>
      <c r="U169" s="33">
        <f t="shared" si="34"/>
        <v>45017</v>
      </c>
      <c r="V169" s="33">
        <f t="shared" si="34"/>
        <v>45047</v>
      </c>
      <c r="W169" s="33">
        <f t="shared" si="34"/>
        <v>45078</v>
      </c>
      <c r="X169" s="33">
        <f t="shared" si="34"/>
        <v>45108</v>
      </c>
      <c r="Y169" s="33">
        <f t="shared" si="34"/>
        <v>45139</v>
      </c>
      <c r="Z169" s="33">
        <f t="shared" si="34"/>
        <v>45170</v>
      </c>
      <c r="AA169" s="33">
        <f t="shared" si="34"/>
        <v>45200</v>
      </c>
      <c r="AB169" s="33">
        <f t="shared" si="34"/>
        <v>45231</v>
      </c>
      <c r="AC169" s="33">
        <f t="shared" si="34"/>
        <v>45261</v>
      </c>
      <c r="AD169" s="33">
        <f t="shared" si="34"/>
        <v>45292</v>
      </c>
      <c r="AE169" s="33">
        <f t="shared" si="34"/>
        <v>45323</v>
      </c>
      <c r="AF169" s="33">
        <f t="shared" si="34"/>
        <v>45352</v>
      </c>
      <c r="AG169" s="33">
        <f t="shared" si="34"/>
        <v>45383</v>
      </c>
      <c r="AH169" s="33">
        <f t="shared" si="34"/>
        <v>45413</v>
      </c>
      <c r="AI169" s="33">
        <f t="shared" si="34"/>
        <v>45444</v>
      </c>
      <c r="AJ169" s="33">
        <f t="shared" si="34"/>
        <v>45474</v>
      </c>
      <c r="AK169" s="33">
        <f t="shared" si="34"/>
        <v>45505</v>
      </c>
      <c r="AL169" s="33">
        <f t="shared" si="34"/>
        <v>45536</v>
      </c>
      <c r="AM169" s="33">
        <f t="shared" si="34"/>
        <v>45566</v>
      </c>
      <c r="AN169" s="33">
        <f t="shared" si="34"/>
        <v>45597</v>
      </c>
      <c r="AO169" s="33">
        <f t="shared" si="34"/>
        <v>45627</v>
      </c>
    </row>
    <row r="170" spans="1:41" ht="12.75">
      <c r="A170" s="96" t="s">
        <v>119</v>
      </c>
      <c r="B170" s="145"/>
      <c r="C170" s="35" t="s">
        <v>73</v>
      </c>
      <c r="D170" s="146"/>
      <c r="E170" s="35" t="s">
        <v>73</v>
      </c>
      <c r="F170" s="35" t="s">
        <v>73</v>
      </c>
      <c r="G170" s="35">
        <v>6</v>
      </c>
      <c r="H170" s="35">
        <v>6</v>
      </c>
      <c r="I170" s="159">
        <v>11</v>
      </c>
      <c r="J170" s="35">
        <v>11</v>
      </c>
      <c r="K170" s="35" t="s">
        <v>73</v>
      </c>
      <c r="L170" s="35">
        <v>4</v>
      </c>
      <c r="M170" s="35">
        <v>11</v>
      </c>
      <c r="N170" s="35">
        <v>11</v>
      </c>
      <c r="O170" s="35">
        <v>5</v>
      </c>
      <c r="P170" s="35">
        <v>1</v>
      </c>
      <c r="Q170" s="146"/>
      <c r="R170" s="61">
        <v>2</v>
      </c>
      <c r="S170" s="60">
        <v>22</v>
      </c>
      <c r="T170" s="60">
        <v>23</v>
      </c>
      <c r="U170" s="35">
        <v>13</v>
      </c>
      <c r="V170" s="60">
        <v>32</v>
      </c>
      <c r="W170" s="60">
        <v>6</v>
      </c>
      <c r="X170" s="67">
        <v>9</v>
      </c>
      <c r="Y170" s="67">
        <v>12</v>
      </c>
      <c r="Z170" s="67">
        <v>12</v>
      </c>
      <c r="AA170" s="60">
        <v>11</v>
      </c>
      <c r="AB170" s="35">
        <v>8</v>
      </c>
      <c r="AC170" s="67">
        <v>45</v>
      </c>
      <c r="AD170" s="160">
        <v>3</v>
      </c>
      <c r="AE170" s="67">
        <v>6</v>
      </c>
      <c r="AF170" s="73">
        <v>6</v>
      </c>
      <c r="AG170" s="74">
        <v>3</v>
      </c>
      <c r="AH170" s="74">
        <v>4</v>
      </c>
      <c r="AI170" s="67"/>
      <c r="AJ170" s="67"/>
      <c r="AK170" s="67"/>
      <c r="AL170" s="67"/>
      <c r="AM170" s="67"/>
      <c r="AN170" s="67"/>
      <c r="AO170" s="67"/>
    </row>
    <row r="171" spans="1:41" ht="12.75">
      <c r="A171" s="96" t="s">
        <v>76</v>
      </c>
      <c r="B171" s="145"/>
      <c r="C171" s="35" t="s">
        <v>73</v>
      </c>
      <c r="D171" s="146"/>
      <c r="E171" s="35">
        <v>14</v>
      </c>
      <c r="F171" s="35">
        <v>34</v>
      </c>
      <c r="G171" s="35">
        <v>24</v>
      </c>
      <c r="H171" s="35">
        <v>26</v>
      </c>
      <c r="I171" s="153">
        <v>35</v>
      </c>
      <c r="J171" s="35">
        <v>17</v>
      </c>
      <c r="K171" s="35">
        <v>20</v>
      </c>
      <c r="L171" s="35">
        <v>16</v>
      </c>
      <c r="M171" s="35">
        <v>20</v>
      </c>
      <c r="N171" s="35">
        <v>25</v>
      </c>
      <c r="O171" s="35">
        <v>10</v>
      </c>
      <c r="P171" s="35">
        <v>20</v>
      </c>
      <c r="Q171" s="146"/>
      <c r="R171" s="61">
        <v>52</v>
      </c>
      <c r="S171" s="60">
        <v>43</v>
      </c>
      <c r="T171" s="60">
        <v>52</v>
      </c>
      <c r="U171" s="35">
        <v>42</v>
      </c>
      <c r="V171" s="60">
        <v>46</v>
      </c>
      <c r="W171" s="60">
        <v>40</v>
      </c>
      <c r="X171" s="55">
        <v>43</v>
      </c>
      <c r="Y171" s="55">
        <v>39</v>
      </c>
      <c r="Z171" s="55">
        <v>42</v>
      </c>
      <c r="AA171" s="60">
        <v>43</v>
      </c>
      <c r="AB171" s="67">
        <v>46</v>
      </c>
      <c r="AC171" s="55">
        <v>19</v>
      </c>
      <c r="AD171" s="161">
        <v>41</v>
      </c>
      <c r="AE171" s="55">
        <v>31</v>
      </c>
      <c r="AF171" s="68">
        <v>42</v>
      </c>
      <c r="AG171" s="69">
        <v>39</v>
      </c>
      <c r="AH171" s="69">
        <v>41</v>
      </c>
      <c r="AI171" s="55"/>
      <c r="AJ171" s="55"/>
      <c r="AK171" s="55"/>
      <c r="AL171" s="55"/>
      <c r="AM171" s="55"/>
      <c r="AN171" s="55"/>
      <c r="AO171" s="55"/>
    </row>
    <row r="172" spans="1:41" ht="12.75">
      <c r="A172" s="96" t="s">
        <v>95</v>
      </c>
      <c r="B172" s="145"/>
      <c r="C172" s="35" t="s">
        <v>73</v>
      </c>
      <c r="D172" s="146"/>
      <c r="E172" s="35" t="s">
        <v>73</v>
      </c>
      <c r="F172" s="35" t="s">
        <v>73</v>
      </c>
      <c r="G172" s="35" t="s">
        <v>73</v>
      </c>
      <c r="H172" s="35" t="s">
        <v>73</v>
      </c>
      <c r="I172" s="35" t="s">
        <v>73</v>
      </c>
      <c r="J172" s="35" t="s">
        <v>73</v>
      </c>
      <c r="K172" s="35" t="s">
        <v>73</v>
      </c>
      <c r="L172" s="35">
        <v>14</v>
      </c>
      <c r="M172" s="35">
        <v>6</v>
      </c>
      <c r="N172" s="35">
        <v>3</v>
      </c>
      <c r="O172" s="35">
        <v>7</v>
      </c>
      <c r="P172" s="35">
        <v>11</v>
      </c>
      <c r="Q172" s="146"/>
      <c r="R172" s="61">
        <v>20</v>
      </c>
      <c r="S172" s="60">
        <v>15</v>
      </c>
      <c r="T172" s="60">
        <v>13</v>
      </c>
      <c r="U172" s="35">
        <v>34</v>
      </c>
      <c r="V172" s="60">
        <v>16</v>
      </c>
      <c r="W172" s="60">
        <v>41</v>
      </c>
      <c r="X172" s="55">
        <v>25</v>
      </c>
      <c r="Y172" s="55">
        <v>50</v>
      </c>
      <c r="Z172" s="55">
        <v>46</v>
      </c>
      <c r="AA172" s="60">
        <v>25</v>
      </c>
      <c r="AB172" s="55">
        <v>18</v>
      </c>
      <c r="AC172" s="55">
        <v>15</v>
      </c>
      <c r="AD172" s="161">
        <v>30</v>
      </c>
      <c r="AE172" s="55">
        <v>24</v>
      </c>
      <c r="AF172" s="68">
        <v>19</v>
      </c>
      <c r="AG172" s="69">
        <v>15</v>
      </c>
      <c r="AH172" s="69">
        <v>22</v>
      </c>
      <c r="AI172" s="55"/>
      <c r="AJ172" s="55"/>
      <c r="AK172" s="55"/>
      <c r="AL172" s="55"/>
      <c r="AM172" s="55"/>
      <c r="AN172" s="55"/>
      <c r="AO172" s="55"/>
    </row>
    <row r="173" spans="1:41" ht="12.75">
      <c r="A173" s="96" t="s">
        <v>77</v>
      </c>
      <c r="B173" s="145"/>
      <c r="C173" s="35" t="s">
        <v>73</v>
      </c>
      <c r="D173" s="146"/>
      <c r="E173" s="35" t="s">
        <v>73</v>
      </c>
      <c r="F173" s="35" t="s">
        <v>73</v>
      </c>
      <c r="G173" s="35" t="s">
        <v>73</v>
      </c>
      <c r="H173" s="35" t="s">
        <v>73</v>
      </c>
      <c r="I173" s="35" t="s">
        <v>73</v>
      </c>
      <c r="J173" s="35">
        <v>3</v>
      </c>
      <c r="K173" s="35">
        <v>10</v>
      </c>
      <c r="L173" s="156">
        <v>3</v>
      </c>
      <c r="M173" s="35">
        <v>3</v>
      </c>
      <c r="N173" s="35">
        <v>8</v>
      </c>
      <c r="O173" s="35">
        <v>6</v>
      </c>
      <c r="P173" s="35">
        <v>1</v>
      </c>
      <c r="Q173" s="146"/>
      <c r="R173" s="61">
        <v>8</v>
      </c>
      <c r="S173" s="60">
        <v>10</v>
      </c>
      <c r="T173" s="60">
        <v>25</v>
      </c>
      <c r="U173" s="35">
        <v>16</v>
      </c>
      <c r="V173" s="60">
        <v>27</v>
      </c>
      <c r="W173" s="60">
        <v>22</v>
      </c>
      <c r="X173" s="55">
        <v>27</v>
      </c>
      <c r="Y173" s="55">
        <v>37</v>
      </c>
      <c r="Z173" s="55">
        <v>35</v>
      </c>
      <c r="AA173" s="60">
        <v>29</v>
      </c>
      <c r="AB173" s="55">
        <v>36</v>
      </c>
      <c r="AC173" s="55">
        <v>0</v>
      </c>
      <c r="AD173" s="161">
        <v>27</v>
      </c>
      <c r="AE173" s="55">
        <v>28</v>
      </c>
      <c r="AF173" s="68">
        <v>33</v>
      </c>
      <c r="AG173" s="69">
        <v>26</v>
      </c>
      <c r="AH173" s="69">
        <v>33</v>
      </c>
      <c r="AI173" s="55"/>
      <c r="AJ173" s="55"/>
      <c r="AK173" s="55"/>
      <c r="AL173" s="55"/>
      <c r="AM173" s="55"/>
      <c r="AN173" s="55"/>
      <c r="AO173" s="55"/>
    </row>
    <row r="174" spans="1:41" ht="12.75">
      <c r="A174" s="96" t="s">
        <v>126</v>
      </c>
      <c r="B174" s="145"/>
      <c r="C174" s="35"/>
      <c r="D174" s="146"/>
      <c r="E174" s="35"/>
      <c r="F174" s="35"/>
      <c r="G174" s="35"/>
      <c r="H174" s="35"/>
      <c r="I174" s="65"/>
      <c r="J174" s="35"/>
      <c r="K174" s="35"/>
      <c r="L174" s="35"/>
      <c r="M174" s="35"/>
      <c r="N174" s="35"/>
      <c r="O174" s="35"/>
      <c r="P174" s="35"/>
      <c r="Q174" s="146"/>
      <c r="R174" s="61"/>
      <c r="S174" s="60"/>
      <c r="T174" s="60"/>
      <c r="U174" s="35"/>
      <c r="V174" s="60"/>
      <c r="W174" s="60"/>
      <c r="X174" s="55"/>
      <c r="Y174" s="55"/>
      <c r="Z174" s="55"/>
      <c r="AA174" s="60">
        <v>18</v>
      </c>
      <c r="AB174" s="55">
        <v>25</v>
      </c>
      <c r="AC174" s="55">
        <v>11</v>
      </c>
      <c r="AD174" s="161">
        <v>17</v>
      </c>
      <c r="AE174" s="55">
        <v>20</v>
      </c>
      <c r="AF174" s="68">
        <v>29</v>
      </c>
      <c r="AG174" s="69">
        <v>32</v>
      </c>
      <c r="AH174" s="69">
        <v>23</v>
      </c>
      <c r="AI174" s="55"/>
      <c r="AJ174" s="55"/>
      <c r="AK174" s="55"/>
      <c r="AL174" s="55"/>
      <c r="AM174" s="55"/>
      <c r="AN174" s="55"/>
      <c r="AO174" s="55"/>
    </row>
    <row r="175" spans="1:41" ht="12.75">
      <c r="A175" s="96" t="s">
        <v>80</v>
      </c>
      <c r="B175" s="145"/>
      <c r="C175" s="35" t="s">
        <v>73</v>
      </c>
      <c r="D175" s="146"/>
      <c r="E175" s="35" t="s">
        <v>73</v>
      </c>
      <c r="F175" s="35" t="s">
        <v>73</v>
      </c>
      <c r="G175" s="35" t="s">
        <v>73</v>
      </c>
      <c r="H175" s="35" t="s">
        <v>73</v>
      </c>
      <c r="I175" s="35" t="s">
        <v>73</v>
      </c>
      <c r="J175" s="35" t="s">
        <v>73</v>
      </c>
      <c r="K175" s="35" t="s">
        <v>73</v>
      </c>
      <c r="L175" s="156" t="s">
        <v>73</v>
      </c>
      <c r="M175" s="35">
        <v>0</v>
      </c>
      <c r="N175" s="35">
        <v>0</v>
      </c>
      <c r="O175" s="35">
        <v>0</v>
      </c>
      <c r="P175" s="35">
        <v>0</v>
      </c>
      <c r="Q175" s="146"/>
      <c r="R175" s="61">
        <v>0</v>
      </c>
      <c r="S175" s="60">
        <v>0</v>
      </c>
      <c r="T175" s="60">
        <v>0</v>
      </c>
      <c r="U175" s="35">
        <v>0</v>
      </c>
      <c r="V175" s="60">
        <v>0</v>
      </c>
      <c r="W175" s="60">
        <v>0</v>
      </c>
      <c r="X175" s="55">
        <v>0</v>
      </c>
      <c r="Y175" s="55">
        <v>0</v>
      </c>
      <c r="Z175" s="55">
        <v>0</v>
      </c>
      <c r="AA175" s="60">
        <v>0</v>
      </c>
      <c r="AB175" s="35">
        <v>0</v>
      </c>
      <c r="AC175" s="55">
        <v>2</v>
      </c>
      <c r="AD175" s="161">
        <v>0</v>
      </c>
      <c r="AE175" s="55">
        <v>0</v>
      </c>
      <c r="AF175" s="68">
        <v>0</v>
      </c>
      <c r="AG175" s="69">
        <v>0</v>
      </c>
      <c r="AH175" s="69">
        <v>0</v>
      </c>
      <c r="AI175" s="55"/>
      <c r="AJ175" s="55"/>
      <c r="AK175" s="55"/>
      <c r="AL175" s="55"/>
      <c r="AM175" s="55"/>
      <c r="AN175" s="55"/>
      <c r="AO175" s="55"/>
    </row>
    <row r="176" spans="1:41" ht="12.75">
      <c r="A176" s="96" t="s">
        <v>81</v>
      </c>
      <c r="B176" s="145"/>
      <c r="C176" s="35" t="s">
        <v>73</v>
      </c>
      <c r="D176" s="146"/>
      <c r="E176" s="35" t="s">
        <v>73</v>
      </c>
      <c r="F176" s="35">
        <v>3</v>
      </c>
      <c r="G176" s="35">
        <v>26</v>
      </c>
      <c r="H176" s="35">
        <v>20</v>
      </c>
      <c r="I176" s="154">
        <v>35</v>
      </c>
      <c r="J176" s="35">
        <v>6</v>
      </c>
      <c r="K176" s="35">
        <v>18</v>
      </c>
      <c r="L176" s="35">
        <v>11</v>
      </c>
      <c r="M176" s="35">
        <v>32</v>
      </c>
      <c r="N176" s="35">
        <v>16</v>
      </c>
      <c r="O176" s="35">
        <v>17</v>
      </c>
      <c r="P176" s="35">
        <v>24</v>
      </c>
      <c r="Q176" s="146"/>
      <c r="R176" s="61">
        <v>30</v>
      </c>
      <c r="S176" s="60">
        <v>22</v>
      </c>
      <c r="T176" s="60">
        <v>24</v>
      </c>
      <c r="U176" s="35">
        <v>18</v>
      </c>
      <c r="V176" s="60">
        <v>16</v>
      </c>
      <c r="W176" s="60">
        <v>20</v>
      </c>
      <c r="X176" s="55">
        <v>19</v>
      </c>
      <c r="Y176" s="55">
        <v>20</v>
      </c>
      <c r="Z176" s="55">
        <v>18</v>
      </c>
      <c r="AA176" s="60">
        <v>16</v>
      </c>
      <c r="AB176" s="35">
        <v>14</v>
      </c>
      <c r="AC176" s="55">
        <v>35</v>
      </c>
      <c r="AD176" s="161">
        <v>16</v>
      </c>
      <c r="AE176" s="55">
        <v>23</v>
      </c>
      <c r="AF176" s="68">
        <v>14</v>
      </c>
      <c r="AG176" s="69">
        <v>15</v>
      </c>
      <c r="AH176" s="69">
        <v>16</v>
      </c>
      <c r="AI176" s="55"/>
      <c r="AJ176" s="55"/>
      <c r="AK176" s="55"/>
      <c r="AL176" s="55"/>
      <c r="AM176" s="55"/>
      <c r="AN176" s="55"/>
      <c r="AO176" s="55"/>
    </row>
    <row r="177" spans="1:41" ht="12.75">
      <c r="A177" s="96" t="s">
        <v>98</v>
      </c>
      <c r="B177" s="145"/>
      <c r="C177" s="35" t="s">
        <v>73</v>
      </c>
      <c r="D177" s="146"/>
      <c r="E177" s="35" t="s">
        <v>73</v>
      </c>
      <c r="F177" s="35" t="s">
        <v>73</v>
      </c>
      <c r="G177" s="35" t="s">
        <v>73</v>
      </c>
      <c r="H177" s="35" t="s">
        <v>73</v>
      </c>
      <c r="I177" s="159" t="s">
        <v>73</v>
      </c>
      <c r="J177" s="35" t="s">
        <v>73</v>
      </c>
      <c r="K177" s="35" t="s">
        <v>73</v>
      </c>
      <c r="L177" s="156">
        <v>3</v>
      </c>
      <c r="M177" s="35">
        <v>1</v>
      </c>
      <c r="N177" s="35">
        <v>3</v>
      </c>
      <c r="O177" s="35">
        <v>2</v>
      </c>
      <c r="P177" s="35">
        <v>1</v>
      </c>
      <c r="Q177" s="146"/>
      <c r="R177" s="61">
        <v>6</v>
      </c>
      <c r="S177" s="60">
        <v>4</v>
      </c>
      <c r="T177" s="60">
        <v>4</v>
      </c>
      <c r="U177" s="35">
        <v>10</v>
      </c>
      <c r="V177" s="60">
        <v>7</v>
      </c>
      <c r="W177" s="60">
        <v>4</v>
      </c>
      <c r="X177" s="55">
        <v>2</v>
      </c>
      <c r="Y177" s="55">
        <v>5</v>
      </c>
      <c r="Z177" s="55">
        <v>9</v>
      </c>
      <c r="AA177" s="60">
        <v>16</v>
      </c>
      <c r="AB177" s="35">
        <v>8</v>
      </c>
      <c r="AC177" s="55">
        <v>2</v>
      </c>
      <c r="AD177" s="161">
        <v>12</v>
      </c>
      <c r="AE177" s="55">
        <v>13</v>
      </c>
      <c r="AF177" s="68">
        <v>8</v>
      </c>
      <c r="AG177" s="69">
        <v>14</v>
      </c>
      <c r="AH177" s="69">
        <v>9</v>
      </c>
      <c r="AI177" s="55"/>
      <c r="AJ177" s="55"/>
      <c r="AK177" s="55"/>
      <c r="AL177" s="55"/>
      <c r="AM177" s="55"/>
      <c r="AN177" s="55"/>
      <c r="AO177" s="55"/>
    </row>
    <row r="178" spans="1:41" ht="12.75">
      <c r="A178" s="96" t="s">
        <v>84</v>
      </c>
      <c r="B178" s="145"/>
      <c r="C178" s="35"/>
      <c r="D178" s="146"/>
      <c r="E178" s="35"/>
      <c r="F178" s="35"/>
      <c r="G178" s="35"/>
      <c r="H178" s="35"/>
      <c r="I178" s="65"/>
      <c r="J178" s="35"/>
      <c r="K178" s="35"/>
      <c r="L178" s="156"/>
      <c r="M178" s="35"/>
      <c r="N178" s="35"/>
      <c r="O178" s="35"/>
      <c r="P178" s="35">
        <v>2</v>
      </c>
      <c r="Q178" s="146"/>
      <c r="R178" s="61">
        <v>3</v>
      </c>
      <c r="S178" s="60">
        <v>6</v>
      </c>
      <c r="T178" s="60">
        <v>7</v>
      </c>
      <c r="U178" s="35">
        <v>3</v>
      </c>
      <c r="V178" s="60">
        <v>6</v>
      </c>
      <c r="W178" s="60">
        <v>5</v>
      </c>
      <c r="X178" s="55">
        <v>3</v>
      </c>
      <c r="Y178" s="55">
        <v>8</v>
      </c>
      <c r="Z178" s="55">
        <v>8</v>
      </c>
      <c r="AA178" s="60">
        <v>6</v>
      </c>
      <c r="AB178" s="35">
        <v>3</v>
      </c>
      <c r="AC178" s="55">
        <v>4</v>
      </c>
      <c r="AD178" s="161">
        <v>1</v>
      </c>
      <c r="AE178" s="55">
        <v>2</v>
      </c>
      <c r="AF178" s="68">
        <v>3</v>
      </c>
      <c r="AG178" s="69">
        <v>0</v>
      </c>
      <c r="AH178" s="69">
        <v>3</v>
      </c>
      <c r="AI178" s="55"/>
      <c r="AJ178" s="55"/>
      <c r="AK178" s="55"/>
      <c r="AL178" s="55"/>
      <c r="AM178" s="55"/>
      <c r="AN178" s="55"/>
      <c r="AO178" s="55"/>
    </row>
    <row r="179" spans="1:41" ht="12.75">
      <c r="A179" s="96" t="s">
        <v>85</v>
      </c>
      <c r="B179" s="145"/>
      <c r="C179" s="35" t="s">
        <v>73</v>
      </c>
      <c r="D179" s="146"/>
      <c r="E179" s="35" t="s">
        <v>73</v>
      </c>
      <c r="F179" s="35" t="s">
        <v>73</v>
      </c>
      <c r="G179" s="35" t="s">
        <v>73</v>
      </c>
      <c r="H179" s="35" t="s">
        <v>73</v>
      </c>
      <c r="I179" s="35" t="s">
        <v>73</v>
      </c>
      <c r="J179" s="35" t="s">
        <v>73</v>
      </c>
      <c r="K179" s="35" t="s">
        <v>73</v>
      </c>
      <c r="L179" s="156" t="s">
        <v>73</v>
      </c>
      <c r="M179" s="35">
        <v>0</v>
      </c>
      <c r="N179" s="35">
        <v>1</v>
      </c>
      <c r="O179" s="35">
        <v>0</v>
      </c>
      <c r="P179" s="35">
        <v>0</v>
      </c>
      <c r="Q179" s="146"/>
      <c r="R179" s="61">
        <v>0</v>
      </c>
      <c r="S179" s="60">
        <v>1</v>
      </c>
      <c r="T179" s="60">
        <v>1</v>
      </c>
      <c r="U179" s="35">
        <v>0</v>
      </c>
      <c r="V179" s="60">
        <v>1</v>
      </c>
      <c r="W179" s="60">
        <v>0</v>
      </c>
      <c r="X179" s="55">
        <v>0</v>
      </c>
      <c r="Y179" s="55">
        <v>4</v>
      </c>
      <c r="Z179" s="55">
        <v>4</v>
      </c>
      <c r="AA179" s="60">
        <v>0</v>
      </c>
      <c r="AB179" s="35">
        <v>0</v>
      </c>
      <c r="AC179" s="55">
        <v>0</v>
      </c>
      <c r="AD179" s="161">
        <v>0</v>
      </c>
      <c r="AE179" s="55">
        <v>0</v>
      </c>
      <c r="AF179" s="68">
        <v>0</v>
      </c>
      <c r="AG179" s="69">
        <v>0</v>
      </c>
      <c r="AH179" s="69">
        <v>0</v>
      </c>
      <c r="AI179" s="55"/>
      <c r="AJ179" s="55"/>
      <c r="AK179" s="55"/>
      <c r="AL179" s="55"/>
      <c r="AM179" s="55"/>
      <c r="AN179" s="55"/>
      <c r="AO179" s="55"/>
    </row>
    <row r="180" spans="1:41" ht="12.75">
      <c r="A180" s="96" t="s">
        <v>127</v>
      </c>
      <c r="B180" s="145"/>
      <c r="C180" s="35" t="s">
        <v>73</v>
      </c>
      <c r="D180" s="146"/>
      <c r="E180" s="35" t="s">
        <v>73</v>
      </c>
      <c r="F180" s="35">
        <v>1</v>
      </c>
      <c r="G180" s="35">
        <v>28</v>
      </c>
      <c r="H180" s="35">
        <v>25</v>
      </c>
      <c r="I180" s="65">
        <v>83</v>
      </c>
      <c r="J180" s="35">
        <v>150</v>
      </c>
      <c r="K180" s="35">
        <v>169</v>
      </c>
      <c r="L180" s="35">
        <v>168</v>
      </c>
      <c r="M180" s="35">
        <v>161</v>
      </c>
      <c r="N180" s="35">
        <v>172</v>
      </c>
      <c r="O180" s="35">
        <v>111</v>
      </c>
      <c r="P180" s="35">
        <v>113</v>
      </c>
      <c r="Q180" s="146"/>
      <c r="R180" s="61">
        <v>92</v>
      </c>
      <c r="S180" s="60">
        <v>66</v>
      </c>
      <c r="T180" s="60">
        <v>85</v>
      </c>
      <c r="U180" s="35">
        <v>96</v>
      </c>
      <c r="V180" s="60">
        <v>67</v>
      </c>
      <c r="W180" s="60">
        <v>97</v>
      </c>
      <c r="X180" s="55">
        <v>83</v>
      </c>
      <c r="Y180" s="55">
        <v>82</v>
      </c>
      <c r="Z180" s="55">
        <v>68</v>
      </c>
      <c r="AA180" s="60">
        <v>54</v>
      </c>
      <c r="AB180" s="35">
        <v>28</v>
      </c>
      <c r="AC180" s="55">
        <v>31</v>
      </c>
      <c r="AD180" s="161">
        <v>27</v>
      </c>
      <c r="AE180" s="55">
        <v>31</v>
      </c>
      <c r="AF180" s="68">
        <v>17</v>
      </c>
      <c r="AG180" s="69">
        <v>20</v>
      </c>
      <c r="AH180" s="69">
        <v>28</v>
      </c>
      <c r="AI180" s="55"/>
      <c r="AJ180" s="55"/>
      <c r="AK180" s="55"/>
      <c r="AL180" s="55"/>
      <c r="AM180" s="55"/>
      <c r="AN180" s="55"/>
      <c r="AO180" s="55"/>
    </row>
    <row r="181" spans="1:41" ht="12.75">
      <c r="A181" s="96" t="s">
        <v>90</v>
      </c>
      <c r="B181" s="145"/>
      <c r="C181" s="35" t="s">
        <v>73</v>
      </c>
      <c r="D181" s="146"/>
      <c r="E181" s="35" t="s">
        <v>73</v>
      </c>
      <c r="F181" s="35" t="s">
        <v>73</v>
      </c>
      <c r="G181" s="35" t="s">
        <v>73</v>
      </c>
      <c r="H181" s="35" t="s">
        <v>73</v>
      </c>
      <c r="I181" s="162" t="s">
        <v>73</v>
      </c>
      <c r="J181" s="35" t="s">
        <v>73</v>
      </c>
      <c r="K181" s="35" t="s">
        <v>73</v>
      </c>
      <c r="L181" s="35" t="s">
        <v>73</v>
      </c>
      <c r="M181" s="35">
        <v>0</v>
      </c>
      <c r="N181" s="35">
        <v>0</v>
      </c>
      <c r="O181" s="35">
        <v>0</v>
      </c>
      <c r="P181" s="35">
        <v>0</v>
      </c>
      <c r="Q181" s="146"/>
      <c r="R181" s="61">
        <v>0</v>
      </c>
      <c r="S181" s="60">
        <v>0</v>
      </c>
      <c r="T181" s="60">
        <v>0</v>
      </c>
      <c r="U181" s="35">
        <v>0</v>
      </c>
      <c r="V181" s="60">
        <v>0</v>
      </c>
      <c r="W181" s="60">
        <v>0</v>
      </c>
      <c r="X181" s="55">
        <v>4</v>
      </c>
      <c r="Y181" s="55">
        <v>0</v>
      </c>
      <c r="Z181" s="55">
        <v>0</v>
      </c>
      <c r="AA181" s="60">
        <v>0</v>
      </c>
      <c r="AB181" s="35">
        <v>0</v>
      </c>
      <c r="AC181" s="55">
        <v>8</v>
      </c>
      <c r="AD181" s="161">
        <v>0</v>
      </c>
      <c r="AE181" s="55">
        <v>0</v>
      </c>
      <c r="AF181" s="68">
        <v>0</v>
      </c>
      <c r="AG181" s="69">
        <v>0</v>
      </c>
      <c r="AH181" s="69">
        <v>0</v>
      </c>
      <c r="AI181" s="55"/>
      <c r="AJ181" s="55"/>
      <c r="AK181" s="55"/>
      <c r="AL181" s="55"/>
      <c r="AM181" s="55"/>
      <c r="AN181" s="55"/>
      <c r="AO181" s="55"/>
    </row>
    <row r="182" spans="1:41" ht="12.75">
      <c r="A182" s="96" t="s">
        <v>91</v>
      </c>
      <c r="B182" s="145"/>
      <c r="C182" s="35" t="s">
        <v>73</v>
      </c>
      <c r="D182" s="146"/>
      <c r="E182" s="35" t="s">
        <v>73</v>
      </c>
      <c r="F182" s="35" t="s">
        <v>73</v>
      </c>
      <c r="G182" s="35" t="s">
        <v>73</v>
      </c>
      <c r="H182" s="35" t="s">
        <v>73</v>
      </c>
      <c r="I182" s="65">
        <v>5</v>
      </c>
      <c r="J182" s="35" t="s">
        <v>73</v>
      </c>
      <c r="K182" s="35" t="s">
        <v>73</v>
      </c>
      <c r="L182" s="35" t="s">
        <v>73</v>
      </c>
      <c r="M182" s="35">
        <v>0</v>
      </c>
      <c r="N182" s="35">
        <v>0</v>
      </c>
      <c r="O182" s="35">
        <v>0</v>
      </c>
      <c r="P182" s="35">
        <v>0</v>
      </c>
      <c r="Q182" s="146"/>
      <c r="R182" s="61">
        <v>0</v>
      </c>
      <c r="S182" s="60">
        <v>4</v>
      </c>
      <c r="T182" s="60">
        <v>0</v>
      </c>
      <c r="U182" s="35">
        <v>0</v>
      </c>
      <c r="V182" s="60">
        <v>0</v>
      </c>
      <c r="W182" s="60">
        <v>0</v>
      </c>
      <c r="X182" s="55">
        <v>3</v>
      </c>
      <c r="Y182" s="55">
        <v>0</v>
      </c>
      <c r="Z182" s="55">
        <v>0</v>
      </c>
      <c r="AA182" s="60">
        <v>0</v>
      </c>
      <c r="AB182" s="35">
        <v>6</v>
      </c>
      <c r="AC182" s="55">
        <v>7</v>
      </c>
      <c r="AD182" s="161">
        <v>0</v>
      </c>
      <c r="AE182" s="55">
        <v>0</v>
      </c>
      <c r="AF182" s="68">
        <v>0</v>
      </c>
      <c r="AG182" s="69">
        <v>0</v>
      </c>
      <c r="AH182" s="69">
        <v>0</v>
      </c>
      <c r="AI182" s="55"/>
      <c r="AJ182" s="55"/>
      <c r="AK182" s="55"/>
      <c r="AL182" s="55"/>
      <c r="AM182" s="55"/>
      <c r="AN182" s="55"/>
      <c r="AO182" s="55"/>
    </row>
    <row r="183" spans="1:41" ht="12.75">
      <c r="A183" s="96" t="s">
        <v>128</v>
      </c>
      <c r="B183" s="145"/>
      <c r="C183" s="35" t="s">
        <v>73</v>
      </c>
      <c r="D183" s="146"/>
      <c r="E183" s="35" t="s">
        <v>73</v>
      </c>
      <c r="F183" s="35" t="s">
        <v>73</v>
      </c>
      <c r="G183" s="35" t="s">
        <v>73</v>
      </c>
      <c r="H183" s="35" t="s">
        <v>73</v>
      </c>
      <c r="I183" s="162">
        <v>16</v>
      </c>
      <c r="J183" s="35" t="s">
        <v>73</v>
      </c>
      <c r="K183" s="35" t="s">
        <v>73</v>
      </c>
      <c r="L183" s="35" t="s">
        <v>73</v>
      </c>
      <c r="M183" s="35">
        <v>0</v>
      </c>
      <c r="N183" s="35">
        <v>0</v>
      </c>
      <c r="O183" s="35">
        <v>0</v>
      </c>
      <c r="P183" s="35">
        <v>0</v>
      </c>
      <c r="Q183" s="146"/>
      <c r="R183" s="61">
        <v>0</v>
      </c>
      <c r="S183" s="60">
        <v>0</v>
      </c>
      <c r="T183" s="60">
        <v>0</v>
      </c>
      <c r="U183" s="35">
        <v>0</v>
      </c>
      <c r="V183" s="60">
        <v>0</v>
      </c>
      <c r="W183" s="60">
        <v>0</v>
      </c>
      <c r="X183" s="55">
        <v>1</v>
      </c>
      <c r="Y183" s="55">
        <v>1</v>
      </c>
      <c r="Z183" s="55">
        <v>5</v>
      </c>
      <c r="AA183" s="60">
        <v>3</v>
      </c>
      <c r="AB183" s="35">
        <v>0</v>
      </c>
      <c r="AC183" s="55">
        <v>5</v>
      </c>
      <c r="AD183" s="161">
        <v>5</v>
      </c>
      <c r="AE183" s="55">
        <v>8</v>
      </c>
      <c r="AF183" s="68">
        <v>6</v>
      </c>
      <c r="AG183" s="69">
        <v>9</v>
      </c>
      <c r="AH183" s="69">
        <v>5</v>
      </c>
      <c r="AI183" s="55"/>
      <c r="AJ183" s="55"/>
      <c r="AK183" s="55"/>
      <c r="AL183" s="55"/>
      <c r="AM183" s="55"/>
      <c r="AN183" s="55"/>
      <c r="AO183" s="55"/>
    </row>
    <row r="184" spans="1:41" ht="12.75">
      <c r="A184" s="96" t="s">
        <v>94</v>
      </c>
      <c r="B184" s="145"/>
      <c r="C184" s="35" t="s">
        <v>73</v>
      </c>
      <c r="D184" s="146"/>
      <c r="E184" s="35" t="s">
        <v>73</v>
      </c>
      <c r="F184" s="35">
        <v>3</v>
      </c>
      <c r="G184" s="35">
        <v>6</v>
      </c>
      <c r="H184" s="35">
        <v>6</v>
      </c>
      <c r="I184" s="65">
        <v>11</v>
      </c>
      <c r="J184" s="35">
        <v>9</v>
      </c>
      <c r="K184" s="35">
        <v>10</v>
      </c>
      <c r="L184" s="35">
        <v>15</v>
      </c>
      <c r="M184" s="35">
        <v>1</v>
      </c>
      <c r="N184" s="35">
        <v>0</v>
      </c>
      <c r="O184" s="35">
        <v>5</v>
      </c>
      <c r="P184" s="35">
        <v>8</v>
      </c>
      <c r="Q184" s="146"/>
      <c r="R184" s="61">
        <v>8</v>
      </c>
      <c r="S184" s="60">
        <v>9</v>
      </c>
      <c r="T184" s="60">
        <v>10</v>
      </c>
      <c r="U184" s="35">
        <v>9</v>
      </c>
      <c r="V184" s="60">
        <v>19</v>
      </c>
      <c r="W184" s="60">
        <v>10</v>
      </c>
      <c r="X184" s="55">
        <v>8</v>
      </c>
      <c r="Y184" s="55">
        <v>10</v>
      </c>
      <c r="Z184" s="55">
        <v>8</v>
      </c>
      <c r="AA184" s="60">
        <v>8</v>
      </c>
      <c r="AB184" s="35">
        <v>18</v>
      </c>
      <c r="AC184" s="55">
        <v>7</v>
      </c>
      <c r="AD184" s="161">
        <v>49</v>
      </c>
      <c r="AE184" s="55">
        <v>30</v>
      </c>
      <c r="AF184" s="68">
        <v>37</v>
      </c>
      <c r="AG184" s="69">
        <v>29</v>
      </c>
      <c r="AH184" s="69">
        <v>39</v>
      </c>
      <c r="AI184" s="55"/>
      <c r="AJ184" s="55"/>
      <c r="AK184" s="55"/>
      <c r="AL184" s="55"/>
      <c r="AM184" s="55"/>
      <c r="AN184" s="55"/>
      <c r="AO184" s="55"/>
    </row>
    <row r="185" spans="1:41" ht="12.75">
      <c r="A185" s="96" t="s">
        <v>102</v>
      </c>
      <c r="B185" s="145"/>
      <c r="C185" s="35" t="s">
        <v>73</v>
      </c>
      <c r="D185" s="146"/>
      <c r="E185" s="35" t="s">
        <v>73</v>
      </c>
      <c r="F185" s="35" t="s">
        <v>73</v>
      </c>
      <c r="G185" s="35" t="s">
        <v>73</v>
      </c>
      <c r="H185" s="35" t="s">
        <v>73</v>
      </c>
      <c r="I185" s="65" t="s">
        <v>73</v>
      </c>
      <c r="J185" s="35" t="s">
        <v>73</v>
      </c>
      <c r="K185" s="35" t="s">
        <v>73</v>
      </c>
      <c r="L185" s="35">
        <v>1</v>
      </c>
      <c r="M185" s="35">
        <v>1</v>
      </c>
      <c r="N185" s="35">
        <v>0</v>
      </c>
      <c r="O185" s="35">
        <v>2</v>
      </c>
      <c r="P185" s="35">
        <v>1</v>
      </c>
      <c r="Q185" s="146"/>
      <c r="R185" s="61">
        <v>2</v>
      </c>
      <c r="S185" s="60">
        <v>7</v>
      </c>
      <c r="T185" s="60">
        <v>6</v>
      </c>
      <c r="U185" s="35">
        <v>4</v>
      </c>
      <c r="V185" s="60">
        <v>8</v>
      </c>
      <c r="W185" s="60">
        <v>3</v>
      </c>
      <c r="X185" s="55">
        <v>2</v>
      </c>
      <c r="Y185" s="55">
        <v>5</v>
      </c>
      <c r="Z185" s="55">
        <v>5</v>
      </c>
      <c r="AA185" s="60">
        <v>8</v>
      </c>
      <c r="AB185" s="35">
        <v>12</v>
      </c>
      <c r="AC185" s="55">
        <v>28</v>
      </c>
      <c r="AD185" s="161">
        <v>8</v>
      </c>
      <c r="AE185" s="55">
        <v>9</v>
      </c>
      <c r="AF185" s="68">
        <v>10</v>
      </c>
      <c r="AG185" s="69">
        <v>5</v>
      </c>
      <c r="AH185" s="69">
        <v>8</v>
      </c>
      <c r="AI185" s="55"/>
      <c r="AJ185" s="55"/>
      <c r="AK185" s="55"/>
      <c r="AL185" s="55"/>
      <c r="AM185" s="55"/>
      <c r="AN185" s="55"/>
      <c r="AO185" s="55"/>
    </row>
    <row r="186" spans="1:41" ht="12.75">
      <c r="A186" s="140" t="s">
        <v>13</v>
      </c>
      <c r="B186" s="163"/>
      <c r="C186" s="164">
        <f aca="true" t="shared" si="35" ref="C186:P186">SUM(C170:C185)</f>
        <v>0</v>
      </c>
      <c r="D186" s="164">
        <f t="shared" si="35"/>
        <v>0</v>
      </c>
      <c r="E186" s="164">
        <f t="shared" si="35"/>
        <v>14</v>
      </c>
      <c r="F186" s="164">
        <f t="shared" si="35"/>
        <v>41</v>
      </c>
      <c r="G186" s="164">
        <f t="shared" si="35"/>
        <v>90</v>
      </c>
      <c r="H186" s="164">
        <f t="shared" si="35"/>
        <v>83</v>
      </c>
      <c r="I186" s="164">
        <f t="shared" si="35"/>
        <v>196</v>
      </c>
      <c r="J186" s="164">
        <f t="shared" si="35"/>
        <v>196</v>
      </c>
      <c r="K186" s="164">
        <f t="shared" si="35"/>
        <v>227</v>
      </c>
      <c r="L186" s="164">
        <f t="shared" si="35"/>
        <v>235</v>
      </c>
      <c r="M186" s="164">
        <f t="shared" si="35"/>
        <v>236</v>
      </c>
      <c r="N186" s="164">
        <f t="shared" si="35"/>
        <v>239</v>
      </c>
      <c r="O186" s="164">
        <f t="shared" si="35"/>
        <v>165</v>
      </c>
      <c r="P186" s="164">
        <f t="shared" si="35"/>
        <v>182</v>
      </c>
      <c r="Q186" s="89"/>
      <c r="R186" s="58">
        <f aca="true" t="shared" si="36" ref="R186:AO186">SUM(R170:R185)</f>
        <v>223</v>
      </c>
      <c r="S186" s="58">
        <f t="shared" si="36"/>
        <v>209</v>
      </c>
      <c r="T186" s="58">
        <f t="shared" si="36"/>
        <v>250</v>
      </c>
      <c r="U186" s="58">
        <f t="shared" si="36"/>
        <v>245</v>
      </c>
      <c r="V186" s="58">
        <f t="shared" si="36"/>
        <v>245</v>
      </c>
      <c r="W186" s="58">
        <f t="shared" si="36"/>
        <v>248</v>
      </c>
      <c r="X186" s="58">
        <f t="shared" si="36"/>
        <v>229</v>
      </c>
      <c r="Y186" s="58">
        <f t="shared" si="36"/>
        <v>273</v>
      </c>
      <c r="Z186" s="58">
        <f t="shared" si="36"/>
        <v>260</v>
      </c>
      <c r="AA186" s="58">
        <f t="shared" si="36"/>
        <v>237</v>
      </c>
      <c r="AB186" s="58">
        <f t="shared" si="36"/>
        <v>222</v>
      </c>
      <c r="AC186" s="58">
        <f t="shared" si="36"/>
        <v>219</v>
      </c>
      <c r="AD186" s="58">
        <f t="shared" si="36"/>
        <v>236</v>
      </c>
      <c r="AE186" s="58">
        <f t="shared" si="36"/>
        <v>225</v>
      </c>
      <c r="AF186" s="58">
        <f t="shared" si="36"/>
        <v>224</v>
      </c>
      <c r="AG186" s="58">
        <f t="shared" si="36"/>
        <v>207</v>
      </c>
      <c r="AH186" s="58">
        <f t="shared" si="36"/>
        <v>231</v>
      </c>
      <c r="AI186" s="58">
        <f t="shared" si="36"/>
        <v>0</v>
      </c>
      <c r="AJ186" s="58">
        <f t="shared" si="36"/>
        <v>0</v>
      </c>
      <c r="AK186" s="58">
        <f t="shared" si="36"/>
        <v>0</v>
      </c>
      <c r="AL186" s="58">
        <f t="shared" si="36"/>
        <v>0</v>
      </c>
      <c r="AM186" s="58">
        <f t="shared" si="36"/>
        <v>0</v>
      </c>
      <c r="AN186" s="58">
        <f t="shared" si="36"/>
        <v>0</v>
      </c>
      <c r="AO186" s="58">
        <f t="shared" si="36"/>
        <v>0</v>
      </c>
    </row>
    <row r="187" spans="1:41" ht="6" customHeight="1">
      <c r="A187" s="39"/>
      <c r="B187" s="40"/>
      <c r="C187" s="40"/>
      <c r="D187" s="40"/>
      <c r="E187" s="40"/>
      <c r="F187" s="40"/>
      <c r="G187" s="40"/>
      <c r="H187" s="41"/>
      <c r="I187" s="41"/>
      <c r="J187" s="40"/>
      <c r="K187" s="40"/>
      <c r="L187" s="40"/>
      <c r="M187" s="40"/>
      <c r="N187" s="40"/>
      <c r="O187" s="41"/>
      <c r="P187" s="40"/>
      <c r="Q187" s="40"/>
      <c r="R187" s="41"/>
      <c r="S187" s="41"/>
      <c r="T187" s="41"/>
      <c r="U187" s="40"/>
      <c r="V187" s="41"/>
      <c r="W187" s="41"/>
      <c r="X187" s="40"/>
      <c r="Y187" s="40"/>
      <c r="Z187" s="41"/>
      <c r="AA187" s="41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</row>
    <row r="188" spans="1:41" ht="12.75">
      <c r="A188" s="143" t="s">
        <v>129</v>
      </c>
      <c r="B188" s="144"/>
      <c r="C188" s="33">
        <f>$C$10</f>
        <v>44531</v>
      </c>
      <c r="D188" s="144"/>
      <c r="E188" s="33">
        <f>$E$10</f>
        <v>44562</v>
      </c>
      <c r="F188" s="33">
        <f>$F$10</f>
        <v>44593</v>
      </c>
      <c r="G188" s="33">
        <f>$G$10</f>
        <v>44621</v>
      </c>
      <c r="H188" s="33">
        <f>$H$10</f>
        <v>44652</v>
      </c>
      <c r="I188" s="33">
        <f>$I$10</f>
        <v>44682</v>
      </c>
      <c r="J188" s="33">
        <f>$J$10</f>
        <v>44713</v>
      </c>
      <c r="K188" s="33">
        <f>$K$10</f>
        <v>44743</v>
      </c>
      <c r="L188" s="33">
        <f>$L$10</f>
        <v>44774</v>
      </c>
      <c r="M188" s="33">
        <f>$M$10</f>
        <v>44805</v>
      </c>
      <c r="N188" s="33">
        <f>$N$10</f>
        <v>44835</v>
      </c>
      <c r="O188" s="33">
        <f>$O$10</f>
        <v>44866</v>
      </c>
      <c r="P188" s="33">
        <f>$P$10</f>
        <v>44896</v>
      </c>
      <c r="Q188" s="144"/>
      <c r="R188" s="33">
        <f aca="true" t="shared" si="37" ref="R188:AO188">R10</f>
        <v>44927</v>
      </c>
      <c r="S188" s="33">
        <f t="shared" si="37"/>
        <v>44958</v>
      </c>
      <c r="T188" s="33">
        <f t="shared" si="37"/>
        <v>44986</v>
      </c>
      <c r="U188" s="33">
        <f t="shared" si="37"/>
        <v>45017</v>
      </c>
      <c r="V188" s="33">
        <f t="shared" si="37"/>
        <v>45047</v>
      </c>
      <c r="W188" s="33">
        <f t="shared" si="37"/>
        <v>45078</v>
      </c>
      <c r="X188" s="33">
        <f t="shared" si="37"/>
        <v>45108</v>
      </c>
      <c r="Y188" s="33">
        <f t="shared" si="37"/>
        <v>45139</v>
      </c>
      <c r="Z188" s="33">
        <f t="shared" si="37"/>
        <v>45170</v>
      </c>
      <c r="AA188" s="33">
        <f t="shared" si="37"/>
        <v>45200</v>
      </c>
      <c r="AB188" s="33">
        <f t="shared" si="37"/>
        <v>45231</v>
      </c>
      <c r="AC188" s="33">
        <f t="shared" si="37"/>
        <v>45261</v>
      </c>
      <c r="AD188" s="33">
        <f t="shared" si="37"/>
        <v>45292</v>
      </c>
      <c r="AE188" s="33">
        <f t="shared" si="37"/>
        <v>45323</v>
      </c>
      <c r="AF188" s="33">
        <f t="shared" si="37"/>
        <v>45352</v>
      </c>
      <c r="AG188" s="33">
        <f t="shared" si="37"/>
        <v>45383</v>
      </c>
      <c r="AH188" s="33">
        <f t="shared" si="37"/>
        <v>45413</v>
      </c>
      <c r="AI188" s="33">
        <f t="shared" si="37"/>
        <v>45444</v>
      </c>
      <c r="AJ188" s="33">
        <f t="shared" si="37"/>
        <v>45474</v>
      </c>
      <c r="AK188" s="33">
        <f t="shared" si="37"/>
        <v>45505</v>
      </c>
      <c r="AL188" s="33">
        <f t="shared" si="37"/>
        <v>45536</v>
      </c>
      <c r="AM188" s="33">
        <f t="shared" si="37"/>
        <v>45566</v>
      </c>
      <c r="AN188" s="33">
        <f t="shared" si="37"/>
        <v>45597</v>
      </c>
      <c r="AO188" s="33">
        <f t="shared" si="37"/>
        <v>45627</v>
      </c>
    </row>
    <row r="189" spans="1:41" ht="12.75">
      <c r="A189" s="96" t="s">
        <v>130</v>
      </c>
      <c r="B189" s="145"/>
      <c r="C189" s="35">
        <v>16</v>
      </c>
      <c r="D189" s="146"/>
      <c r="E189" s="35">
        <v>24</v>
      </c>
      <c r="F189" s="35">
        <v>23</v>
      </c>
      <c r="G189" s="35">
        <v>35</v>
      </c>
      <c r="H189" s="35">
        <v>20</v>
      </c>
      <c r="I189" s="153">
        <v>20</v>
      </c>
      <c r="J189" s="35">
        <v>21</v>
      </c>
      <c r="K189" s="35">
        <v>17</v>
      </c>
      <c r="L189" s="35">
        <v>19</v>
      </c>
      <c r="M189" s="35">
        <v>23</v>
      </c>
      <c r="N189" s="35">
        <v>18</v>
      </c>
      <c r="O189" s="35">
        <v>16</v>
      </c>
      <c r="P189" s="35">
        <v>17</v>
      </c>
      <c r="Q189" s="146"/>
      <c r="R189" s="61">
        <v>15</v>
      </c>
      <c r="S189" s="60">
        <v>19</v>
      </c>
      <c r="T189" s="60">
        <v>33</v>
      </c>
      <c r="U189" s="67">
        <v>26</v>
      </c>
      <c r="V189" s="60">
        <v>30</v>
      </c>
      <c r="W189" s="60">
        <v>23</v>
      </c>
      <c r="X189" s="67">
        <v>17</v>
      </c>
      <c r="Y189" s="67">
        <v>27</v>
      </c>
      <c r="Z189" s="67">
        <v>18</v>
      </c>
      <c r="AA189" s="35">
        <v>25</v>
      </c>
      <c r="AB189" s="35">
        <v>24</v>
      </c>
      <c r="AC189" s="67">
        <v>24</v>
      </c>
      <c r="AD189" s="67">
        <v>25</v>
      </c>
      <c r="AE189" s="67">
        <v>23</v>
      </c>
      <c r="AF189" s="73">
        <v>32</v>
      </c>
      <c r="AG189" s="74">
        <v>19</v>
      </c>
      <c r="AH189" s="74">
        <v>36</v>
      </c>
      <c r="AI189" s="67"/>
      <c r="AJ189" s="67"/>
      <c r="AK189" s="67"/>
      <c r="AL189" s="67"/>
      <c r="AM189" s="67"/>
      <c r="AN189" s="67"/>
      <c r="AO189" s="67"/>
    </row>
    <row r="190" spans="1:41" ht="12.75">
      <c r="A190" s="96" t="s">
        <v>131</v>
      </c>
      <c r="B190" s="145"/>
      <c r="C190" s="35">
        <v>5</v>
      </c>
      <c r="D190" s="146"/>
      <c r="E190" s="35">
        <v>3</v>
      </c>
      <c r="F190" s="35">
        <v>3</v>
      </c>
      <c r="G190" s="35">
        <v>6</v>
      </c>
      <c r="H190" s="35">
        <v>5</v>
      </c>
      <c r="I190" s="155">
        <v>5</v>
      </c>
      <c r="J190" s="35">
        <v>4</v>
      </c>
      <c r="K190" s="35">
        <v>2</v>
      </c>
      <c r="L190" s="35">
        <v>2</v>
      </c>
      <c r="M190" s="35">
        <v>3</v>
      </c>
      <c r="N190" s="35">
        <v>3</v>
      </c>
      <c r="O190" s="35">
        <v>1</v>
      </c>
      <c r="P190" s="35">
        <v>4</v>
      </c>
      <c r="Q190" s="146"/>
      <c r="R190" s="61">
        <v>1</v>
      </c>
      <c r="S190" s="60">
        <v>2</v>
      </c>
      <c r="T190" s="60">
        <v>7</v>
      </c>
      <c r="U190" s="55">
        <v>4</v>
      </c>
      <c r="V190" s="60">
        <v>2</v>
      </c>
      <c r="W190" s="60">
        <v>1</v>
      </c>
      <c r="X190" s="55">
        <v>2</v>
      </c>
      <c r="Y190" s="55">
        <v>3</v>
      </c>
      <c r="Z190" s="55">
        <v>1</v>
      </c>
      <c r="AA190" s="35">
        <v>1</v>
      </c>
      <c r="AB190" s="35">
        <v>0</v>
      </c>
      <c r="AC190" s="55">
        <v>2</v>
      </c>
      <c r="AD190" s="55">
        <v>0</v>
      </c>
      <c r="AE190" s="55">
        <v>2</v>
      </c>
      <c r="AF190" s="68">
        <v>1</v>
      </c>
      <c r="AG190" s="69">
        <v>1</v>
      </c>
      <c r="AH190" s="69">
        <v>2</v>
      </c>
      <c r="AI190" s="55"/>
      <c r="AJ190" s="55"/>
      <c r="AK190" s="55"/>
      <c r="AL190" s="55"/>
      <c r="AM190" s="55"/>
      <c r="AN190" s="55"/>
      <c r="AO190" s="55"/>
    </row>
    <row r="191" spans="1:41" ht="12.75">
      <c r="A191" s="96" t="s">
        <v>132</v>
      </c>
      <c r="B191" s="145"/>
      <c r="C191" s="35">
        <v>32</v>
      </c>
      <c r="D191" s="146"/>
      <c r="E191" s="35">
        <v>61</v>
      </c>
      <c r="F191" s="35">
        <v>72</v>
      </c>
      <c r="G191" s="35">
        <v>107</v>
      </c>
      <c r="H191" s="35">
        <v>69</v>
      </c>
      <c r="I191" s="65">
        <v>64</v>
      </c>
      <c r="J191" s="35">
        <v>65</v>
      </c>
      <c r="K191" s="35">
        <v>46</v>
      </c>
      <c r="L191" s="35">
        <v>59</v>
      </c>
      <c r="M191" s="35">
        <v>67</v>
      </c>
      <c r="N191" s="35">
        <v>53</v>
      </c>
      <c r="O191" s="35">
        <v>65</v>
      </c>
      <c r="P191" s="35">
        <v>76</v>
      </c>
      <c r="Q191" s="146"/>
      <c r="R191" s="61">
        <v>74</v>
      </c>
      <c r="S191" s="60">
        <v>81</v>
      </c>
      <c r="T191" s="60">
        <v>116</v>
      </c>
      <c r="U191" s="55">
        <v>110</v>
      </c>
      <c r="V191" s="60">
        <v>134</v>
      </c>
      <c r="W191" s="60">
        <v>109</v>
      </c>
      <c r="X191" s="55">
        <v>91</v>
      </c>
      <c r="Y191" s="55">
        <v>111</v>
      </c>
      <c r="Z191" s="55">
        <v>93</v>
      </c>
      <c r="AA191" s="35">
        <v>103</v>
      </c>
      <c r="AB191" s="35">
        <v>96</v>
      </c>
      <c r="AC191" s="55">
        <v>121</v>
      </c>
      <c r="AD191" s="55">
        <v>108</v>
      </c>
      <c r="AE191" s="55">
        <v>109</v>
      </c>
      <c r="AF191" s="68">
        <v>115</v>
      </c>
      <c r="AG191" s="69">
        <v>89</v>
      </c>
      <c r="AH191" s="69">
        <v>114</v>
      </c>
      <c r="AI191" s="55"/>
      <c r="AJ191" s="55"/>
      <c r="AK191" s="55"/>
      <c r="AL191" s="55"/>
      <c r="AM191" s="55"/>
      <c r="AN191" s="55"/>
      <c r="AO191" s="55"/>
    </row>
    <row r="192" spans="1:41" ht="12.75">
      <c r="A192" s="140" t="s">
        <v>13</v>
      </c>
      <c r="B192" s="141"/>
      <c r="C192" s="58">
        <f>SUM(C189:C191)</f>
        <v>53</v>
      </c>
      <c r="D192" s="142"/>
      <c r="E192" s="58">
        <f aca="true" t="shared" si="38" ref="E192:P192">SUM(E189:E191)</f>
        <v>88</v>
      </c>
      <c r="F192" s="58">
        <f t="shared" si="38"/>
        <v>98</v>
      </c>
      <c r="G192" s="58">
        <f t="shared" si="38"/>
        <v>148</v>
      </c>
      <c r="H192" s="58">
        <f t="shared" si="38"/>
        <v>94</v>
      </c>
      <c r="I192" s="58">
        <f t="shared" si="38"/>
        <v>89</v>
      </c>
      <c r="J192" s="58">
        <f t="shared" si="38"/>
        <v>90</v>
      </c>
      <c r="K192" s="58">
        <f t="shared" si="38"/>
        <v>65</v>
      </c>
      <c r="L192" s="58">
        <f t="shared" si="38"/>
        <v>80</v>
      </c>
      <c r="M192" s="58">
        <f t="shared" si="38"/>
        <v>93</v>
      </c>
      <c r="N192" s="58">
        <f t="shared" si="38"/>
        <v>74</v>
      </c>
      <c r="O192" s="58">
        <f t="shared" si="38"/>
        <v>82</v>
      </c>
      <c r="P192" s="58">
        <f t="shared" si="38"/>
        <v>97</v>
      </c>
      <c r="Q192" s="142"/>
      <c r="R192" s="58">
        <f aca="true" t="shared" si="39" ref="R192:AO192">SUM(R189:R191)</f>
        <v>90</v>
      </c>
      <c r="S192" s="58">
        <f t="shared" si="39"/>
        <v>102</v>
      </c>
      <c r="T192" s="58">
        <f t="shared" si="39"/>
        <v>156</v>
      </c>
      <c r="U192" s="58">
        <f t="shared" si="39"/>
        <v>140</v>
      </c>
      <c r="V192" s="58">
        <f t="shared" si="39"/>
        <v>166</v>
      </c>
      <c r="W192" s="58">
        <f t="shared" si="39"/>
        <v>133</v>
      </c>
      <c r="X192" s="58">
        <f t="shared" si="39"/>
        <v>110</v>
      </c>
      <c r="Y192" s="58">
        <f t="shared" si="39"/>
        <v>141</v>
      </c>
      <c r="Z192" s="58">
        <f t="shared" si="39"/>
        <v>112</v>
      </c>
      <c r="AA192" s="58">
        <f t="shared" si="39"/>
        <v>129</v>
      </c>
      <c r="AB192" s="58">
        <f t="shared" si="39"/>
        <v>120</v>
      </c>
      <c r="AC192" s="58">
        <f t="shared" si="39"/>
        <v>147</v>
      </c>
      <c r="AD192" s="58">
        <f t="shared" si="39"/>
        <v>133</v>
      </c>
      <c r="AE192" s="58">
        <f t="shared" si="39"/>
        <v>134</v>
      </c>
      <c r="AF192" s="58">
        <f t="shared" si="39"/>
        <v>148</v>
      </c>
      <c r="AG192" s="58">
        <f t="shared" si="39"/>
        <v>109</v>
      </c>
      <c r="AH192" s="58">
        <f t="shared" si="39"/>
        <v>152</v>
      </c>
      <c r="AI192" s="58">
        <f t="shared" si="39"/>
        <v>0</v>
      </c>
      <c r="AJ192" s="58">
        <f t="shared" si="39"/>
        <v>0</v>
      </c>
      <c r="AK192" s="58">
        <f t="shared" si="39"/>
        <v>0</v>
      </c>
      <c r="AL192" s="58">
        <f t="shared" si="39"/>
        <v>0</v>
      </c>
      <c r="AM192" s="58">
        <f t="shared" si="39"/>
        <v>0</v>
      </c>
      <c r="AN192" s="58">
        <f t="shared" si="39"/>
        <v>0</v>
      </c>
      <c r="AO192" s="58">
        <f t="shared" si="39"/>
        <v>0</v>
      </c>
    </row>
    <row r="193" spans="4:27" ht="6" customHeight="1">
      <c r="D193" s="165"/>
      <c r="O193" s="166"/>
      <c r="Q193" s="165"/>
      <c r="R193" s="166"/>
      <c r="S193" s="166"/>
      <c r="T193" s="167"/>
      <c r="V193" s="167"/>
      <c r="W193" s="167"/>
      <c r="Z193" s="166"/>
      <c r="AA193" s="166"/>
    </row>
    <row r="194" spans="1:41" ht="12.75">
      <c r="A194" s="143" t="s">
        <v>133</v>
      </c>
      <c r="B194" s="144"/>
      <c r="C194" s="33">
        <f>$C$10</f>
        <v>44531</v>
      </c>
      <c r="D194" s="144"/>
      <c r="E194" s="33">
        <f>$E$10</f>
        <v>44562</v>
      </c>
      <c r="F194" s="33">
        <f>$F$10</f>
        <v>44593</v>
      </c>
      <c r="G194" s="33">
        <f>$G$10</f>
        <v>44621</v>
      </c>
      <c r="H194" s="33">
        <f>$H$10</f>
        <v>44652</v>
      </c>
      <c r="I194" s="33">
        <f>$I$10</f>
        <v>44682</v>
      </c>
      <c r="J194" s="33">
        <f>$J$10</f>
        <v>44713</v>
      </c>
      <c r="K194" s="33">
        <f>$K$10</f>
        <v>44743</v>
      </c>
      <c r="L194" s="33">
        <f>$L$10</f>
        <v>44774</v>
      </c>
      <c r="M194" s="33">
        <f>$M$10</f>
        <v>44805</v>
      </c>
      <c r="N194" s="33">
        <f>$N$10</f>
        <v>44835</v>
      </c>
      <c r="O194" s="33">
        <f>$O$10</f>
        <v>44866</v>
      </c>
      <c r="P194" s="33">
        <f>$P$10</f>
        <v>44896</v>
      </c>
      <c r="Q194" s="144"/>
      <c r="R194" s="33">
        <f aca="true" t="shared" si="40" ref="R194:AO194">R10</f>
        <v>44927</v>
      </c>
      <c r="S194" s="33">
        <f t="shared" si="40"/>
        <v>44958</v>
      </c>
      <c r="T194" s="33">
        <f t="shared" si="40"/>
        <v>44986</v>
      </c>
      <c r="U194" s="33">
        <f t="shared" si="40"/>
        <v>45017</v>
      </c>
      <c r="V194" s="33">
        <f t="shared" si="40"/>
        <v>45047</v>
      </c>
      <c r="W194" s="33">
        <f t="shared" si="40"/>
        <v>45078</v>
      </c>
      <c r="X194" s="33">
        <f t="shared" si="40"/>
        <v>45108</v>
      </c>
      <c r="Y194" s="33">
        <f t="shared" si="40"/>
        <v>45139</v>
      </c>
      <c r="Z194" s="33">
        <f t="shared" si="40"/>
        <v>45170</v>
      </c>
      <c r="AA194" s="33">
        <f t="shared" si="40"/>
        <v>45200</v>
      </c>
      <c r="AB194" s="33">
        <f t="shared" si="40"/>
        <v>45231</v>
      </c>
      <c r="AC194" s="33">
        <f t="shared" si="40"/>
        <v>45261</v>
      </c>
      <c r="AD194" s="33">
        <f t="shared" si="40"/>
        <v>45292</v>
      </c>
      <c r="AE194" s="33">
        <f t="shared" si="40"/>
        <v>45323</v>
      </c>
      <c r="AF194" s="33">
        <f t="shared" si="40"/>
        <v>45352</v>
      </c>
      <c r="AG194" s="33">
        <f t="shared" si="40"/>
        <v>45383</v>
      </c>
      <c r="AH194" s="33">
        <f t="shared" si="40"/>
        <v>45413</v>
      </c>
      <c r="AI194" s="33">
        <f t="shared" si="40"/>
        <v>45444</v>
      </c>
      <c r="AJ194" s="33">
        <f t="shared" si="40"/>
        <v>45474</v>
      </c>
      <c r="AK194" s="33">
        <f t="shared" si="40"/>
        <v>45505</v>
      </c>
      <c r="AL194" s="33">
        <f t="shared" si="40"/>
        <v>45536</v>
      </c>
      <c r="AM194" s="33">
        <f t="shared" si="40"/>
        <v>45566</v>
      </c>
      <c r="AN194" s="33">
        <f t="shared" si="40"/>
        <v>45597</v>
      </c>
      <c r="AO194" s="33">
        <f t="shared" si="40"/>
        <v>45627</v>
      </c>
    </row>
    <row r="195" spans="1:41" ht="12.75">
      <c r="A195" s="96" t="s">
        <v>130</v>
      </c>
      <c r="B195" s="145"/>
      <c r="C195" s="35">
        <v>0</v>
      </c>
      <c r="D195" s="146"/>
      <c r="E195" s="35">
        <v>2</v>
      </c>
      <c r="F195" s="35">
        <v>11</v>
      </c>
      <c r="G195" s="35">
        <v>4</v>
      </c>
      <c r="H195" s="35">
        <v>0</v>
      </c>
      <c r="I195" s="153">
        <v>0</v>
      </c>
      <c r="J195" s="35">
        <v>8</v>
      </c>
      <c r="K195" s="35">
        <v>17</v>
      </c>
      <c r="L195" s="35">
        <v>1</v>
      </c>
      <c r="M195" s="35">
        <v>0</v>
      </c>
      <c r="N195" s="35">
        <v>0</v>
      </c>
      <c r="O195" s="35">
        <v>0</v>
      </c>
      <c r="P195" s="35">
        <v>0</v>
      </c>
      <c r="Q195" s="146"/>
      <c r="R195" s="48">
        <v>0</v>
      </c>
      <c r="S195" s="60">
        <v>0</v>
      </c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35">
        <v>0</v>
      </c>
      <c r="AD195" s="67">
        <v>0</v>
      </c>
      <c r="AE195" s="35">
        <v>0</v>
      </c>
      <c r="AF195" s="50">
        <v>0</v>
      </c>
      <c r="AG195" s="35">
        <v>0</v>
      </c>
      <c r="AH195" s="35">
        <v>0</v>
      </c>
      <c r="AI195" s="35"/>
      <c r="AJ195" s="35"/>
      <c r="AK195" s="35"/>
      <c r="AL195" s="35"/>
      <c r="AM195" s="35"/>
      <c r="AN195" s="35"/>
      <c r="AO195" s="35"/>
    </row>
    <row r="196" spans="1:41" ht="12.75">
      <c r="A196" s="96" t="s">
        <v>131</v>
      </c>
      <c r="B196" s="145"/>
      <c r="C196" s="35">
        <v>0</v>
      </c>
      <c r="D196" s="146"/>
      <c r="E196" s="35">
        <v>0</v>
      </c>
      <c r="F196" s="35">
        <v>0</v>
      </c>
      <c r="G196" s="35">
        <v>0</v>
      </c>
      <c r="H196" s="35">
        <v>0</v>
      </c>
      <c r="I196" s="15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146"/>
      <c r="R196" s="48">
        <v>0</v>
      </c>
      <c r="S196" s="60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35">
        <v>0</v>
      </c>
      <c r="AB196" s="35">
        <v>0</v>
      </c>
      <c r="AC196" s="35">
        <v>0</v>
      </c>
      <c r="AD196" s="55">
        <v>0</v>
      </c>
      <c r="AE196" s="35">
        <v>0</v>
      </c>
      <c r="AF196" s="50">
        <v>0</v>
      </c>
      <c r="AG196" s="35">
        <v>0</v>
      </c>
      <c r="AH196" s="35">
        <v>0</v>
      </c>
      <c r="AI196" s="35"/>
      <c r="AJ196" s="35"/>
      <c r="AK196" s="35"/>
      <c r="AL196" s="35"/>
      <c r="AM196" s="35"/>
      <c r="AN196" s="35"/>
      <c r="AO196" s="35"/>
    </row>
    <row r="197" spans="1:41" ht="12.75">
      <c r="A197" s="96" t="s">
        <v>132</v>
      </c>
      <c r="B197" s="145"/>
      <c r="C197" s="35">
        <v>0</v>
      </c>
      <c r="D197" s="146"/>
      <c r="E197" s="35">
        <v>6</v>
      </c>
      <c r="F197" s="35">
        <v>63</v>
      </c>
      <c r="G197" s="35">
        <v>30</v>
      </c>
      <c r="H197" s="35">
        <v>0</v>
      </c>
      <c r="I197" s="65">
        <v>0</v>
      </c>
      <c r="J197" s="35">
        <v>37</v>
      </c>
      <c r="K197" s="35">
        <v>30</v>
      </c>
      <c r="L197" s="35">
        <v>8</v>
      </c>
      <c r="M197" s="35">
        <v>0</v>
      </c>
      <c r="N197" s="35">
        <v>0</v>
      </c>
      <c r="O197" s="35">
        <v>0</v>
      </c>
      <c r="P197" s="35">
        <v>0</v>
      </c>
      <c r="Q197" s="146"/>
      <c r="R197" s="48">
        <v>0</v>
      </c>
      <c r="S197" s="60">
        <v>0</v>
      </c>
      <c r="T197" s="35">
        <v>0</v>
      </c>
      <c r="U197" s="35">
        <v>0</v>
      </c>
      <c r="V197" s="35">
        <v>0</v>
      </c>
      <c r="W197" s="35">
        <v>0</v>
      </c>
      <c r="X197" s="35">
        <v>0</v>
      </c>
      <c r="Y197" s="35">
        <v>0</v>
      </c>
      <c r="Z197" s="35">
        <v>0</v>
      </c>
      <c r="AA197" s="35">
        <v>0</v>
      </c>
      <c r="AB197" s="35">
        <v>0</v>
      </c>
      <c r="AC197" s="35">
        <v>0</v>
      </c>
      <c r="AD197" s="55">
        <v>0</v>
      </c>
      <c r="AE197" s="35">
        <v>0</v>
      </c>
      <c r="AF197" s="50">
        <v>0</v>
      </c>
      <c r="AG197" s="35">
        <v>0</v>
      </c>
      <c r="AH197" s="35">
        <v>0</v>
      </c>
      <c r="AI197" s="35"/>
      <c r="AJ197" s="35"/>
      <c r="AK197" s="35"/>
      <c r="AL197" s="35"/>
      <c r="AM197" s="35"/>
      <c r="AN197" s="35"/>
      <c r="AO197" s="35"/>
    </row>
    <row r="198" spans="1:41" ht="12.75">
      <c r="A198" s="140" t="s">
        <v>13</v>
      </c>
      <c r="B198" s="141"/>
      <c r="C198" s="58">
        <f>SUM(C195:C197)</f>
        <v>0</v>
      </c>
      <c r="D198" s="142"/>
      <c r="E198" s="58">
        <f aca="true" t="shared" si="41" ref="E198:P198">SUM(E195:E197)</f>
        <v>8</v>
      </c>
      <c r="F198" s="58">
        <f t="shared" si="41"/>
        <v>74</v>
      </c>
      <c r="G198" s="58">
        <f t="shared" si="41"/>
        <v>34</v>
      </c>
      <c r="H198" s="58">
        <f t="shared" si="41"/>
        <v>0</v>
      </c>
      <c r="I198" s="58">
        <f t="shared" si="41"/>
        <v>0</v>
      </c>
      <c r="J198" s="58">
        <f t="shared" si="41"/>
        <v>45</v>
      </c>
      <c r="K198" s="58">
        <f t="shared" si="41"/>
        <v>47</v>
      </c>
      <c r="L198" s="58">
        <f t="shared" si="41"/>
        <v>9</v>
      </c>
      <c r="M198" s="58">
        <f t="shared" si="41"/>
        <v>0</v>
      </c>
      <c r="N198" s="58">
        <f t="shared" si="41"/>
        <v>0</v>
      </c>
      <c r="O198" s="58">
        <f t="shared" si="41"/>
        <v>0</v>
      </c>
      <c r="P198" s="58">
        <f t="shared" si="41"/>
        <v>0</v>
      </c>
      <c r="Q198" s="142"/>
      <c r="R198" s="58">
        <f aca="true" t="shared" si="42" ref="R198:AO198">SUM(R195:R197)</f>
        <v>0</v>
      </c>
      <c r="S198" s="58">
        <f t="shared" si="42"/>
        <v>0</v>
      </c>
      <c r="T198" s="58">
        <f t="shared" si="42"/>
        <v>0</v>
      </c>
      <c r="U198" s="58">
        <f t="shared" si="42"/>
        <v>0</v>
      </c>
      <c r="V198" s="58">
        <f t="shared" si="42"/>
        <v>0</v>
      </c>
      <c r="W198" s="58">
        <f t="shared" si="42"/>
        <v>0</v>
      </c>
      <c r="X198" s="58">
        <f t="shared" si="42"/>
        <v>0</v>
      </c>
      <c r="Y198" s="58">
        <f t="shared" si="42"/>
        <v>0</v>
      </c>
      <c r="Z198" s="58">
        <f t="shared" si="42"/>
        <v>0</v>
      </c>
      <c r="AA198" s="58">
        <f t="shared" si="42"/>
        <v>0</v>
      </c>
      <c r="AB198" s="58">
        <f t="shared" si="42"/>
        <v>0</v>
      </c>
      <c r="AC198" s="58">
        <f t="shared" si="42"/>
        <v>0</v>
      </c>
      <c r="AD198" s="58">
        <f t="shared" si="42"/>
        <v>0</v>
      </c>
      <c r="AE198" s="58">
        <f t="shared" si="42"/>
        <v>0</v>
      </c>
      <c r="AF198" s="58">
        <f t="shared" si="42"/>
        <v>0</v>
      </c>
      <c r="AG198" s="58">
        <f t="shared" si="42"/>
        <v>0</v>
      </c>
      <c r="AH198" s="58">
        <f t="shared" si="42"/>
        <v>0</v>
      </c>
      <c r="AI198" s="58">
        <f t="shared" si="42"/>
        <v>0</v>
      </c>
      <c r="AJ198" s="58">
        <f t="shared" si="42"/>
        <v>0</v>
      </c>
      <c r="AK198" s="58">
        <f t="shared" si="42"/>
        <v>0</v>
      </c>
      <c r="AL198" s="58">
        <f t="shared" si="42"/>
        <v>0</v>
      </c>
      <c r="AM198" s="58">
        <f t="shared" si="42"/>
        <v>0</v>
      </c>
      <c r="AN198" s="58">
        <f t="shared" si="42"/>
        <v>0</v>
      </c>
      <c r="AO198" s="58">
        <f t="shared" si="42"/>
        <v>0</v>
      </c>
    </row>
    <row r="199" spans="4:27" ht="6" customHeight="1">
      <c r="D199" s="165"/>
      <c r="O199" s="166"/>
      <c r="Q199" s="165"/>
      <c r="R199" s="166"/>
      <c r="S199" s="166"/>
      <c r="T199" s="167"/>
      <c r="V199" s="167"/>
      <c r="W199" s="167"/>
      <c r="Z199" s="166"/>
      <c r="AA199" s="166"/>
    </row>
    <row r="200" spans="1:41" ht="12.75">
      <c r="A200" s="143" t="s">
        <v>134</v>
      </c>
      <c r="B200" s="144"/>
      <c r="C200" s="33">
        <f>$C$10</f>
        <v>44531</v>
      </c>
      <c r="D200" s="144"/>
      <c r="E200" s="33">
        <f>$E$10</f>
        <v>44562</v>
      </c>
      <c r="F200" s="33">
        <f>$F$10</f>
        <v>44593</v>
      </c>
      <c r="G200" s="33">
        <f>$G$10</f>
        <v>44621</v>
      </c>
      <c r="H200" s="33">
        <f>$H$10</f>
        <v>44652</v>
      </c>
      <c r="I200" s="33">
        <f>$I$10</f>
        <v>44682</v>
      </c>
      <c r="J200" s="33">
        <f>$J$10</f>
        <v>44713</v>
      </c>
      <c r="K200" s="33">
        <f>$K$10</f>
        <v>44743</v>
      </c>
      <c r="L200" s="33">
        <f>$L$10</f>
        <v>44774</v>
      </c>
      <c r="M200" s="33">
        <f>$M$10</f>
        <v>44805</v>
      </c>
      <c r="N200" s="33">
        <f>$N$10</f>
        <v>44835</v>
      </c>
      <c r="O200" s="33">
        <f>$O$10</f>
        <v>44866</v>
      </c>
      <c r="P200" s="33">
        <f>$P$10</f>
        <v>44896</v>
      </c>
      <c r="Q200" s="144"/>
      <c r="R200" s="33">
        <f aca="true" t="shared" si="43" ref="R200:AO200">R10</f>
        <v>44927</v>
      </c>
      <c r="S200" s="33">
        <f t="shared" si="43"/>
        <v>44958</v>
      </c>
      <c r="T200" s="33">
        <f t="shared" si="43"/>
        <v>44986</v>
      </c>
      <c r="U200" s="33">
        <f t="shared" si="43"/>
        <v>45017</v>
      </c>
      <c r="V200" s="33">
        <f t="shared" si="43"/>
        <v>45047</v>
      </c>
      <c r="W200" s="33">
        <f t="shared" si="43"/>
        <v>45078</v>
      </c>
      <c r="X200" s="33">
        <f t="shared" si="43"/>
        <v>45108</v>
      </c>
      <c r="Y200" s="33">
        <f t="shared" si="43"/>
        <v>45139</v>
      </c>
      <c r="Z200" s="33">
        <f t="shared" si="43"/>
        <v>45170</v>
      </c>
      <c r="AA200" s="33">
        <f t="shared" si="43"/>
        <v>45200</v>
      </c>
      <c r="AB200" s="33">
        <f t="shared" si="43"/>
        <v>45231</v>
      </c>
      <c r="AC200" s="33">
        <f t="shared" si="43"/>
        <v>45261</v>
      </c>
      <c r="AD200" s="33">
        <f t="shared" si="43"/>
        <v>45292</v>
      </c>
      <c r="AE200" s="33">
        <f t="shared" si="43"/>
        <v>45323</v>
      </c>
      <c r="AF200" s="33">
        <f t="shared" si="43"/>
        <v>45352</v>
      </c>
      <c r="AG200" s="33">
        <f t="shared" si="43"/>
        <v>45383</v>
      </c>
      <c r="AH200" s="33">
        <f t="shared" si="43"/>
        <v>45413</v>
      </c>
      <c r="AI200" s="33">
        <f t="shared" si="43"/>
        <v>45444</v>
      </c>
      <c r="AJ200" s="33">
        <f t="shared" si="43"/>
        <v>45474</v>
      </c>
      <c r="AK200" s="33">
        <f t="shared" si="43"/>
        <v>45505</v>
      </c>
      <c r="AL200" s="33">
        <f t="shared" si="43"/>
        <v>45536</v>
      </c>
      <c r="AM200" s="33">
        <f t="shared" si="43"/>
        <v>45566</v>
      </c>
      <c r="AN200" s="33">
        <f t="shared" si="43"/>
        <v>45597</v>
      </c>
      <c r="AO200" s="33">
        <f t="shared" si="43"/>
        <v>45627</v>
      </c>
    </row>
    <row r="201" spans="1:41" ht="12.75">
      <c r="A201" s="96" t="s">
        <v>130</v>
      </c>
      <c r="B201" s="145"/>
      <c r="C201" s="35">
        <v>0</v>
      </c>
      <c r="D201" s="146"/>
      <c r="E201" s="35">
        <v>0</v>
      </c>
      <c r="F201" s="35">
        <v>0</v>
      </c>
      <c r="G201" s="35">
        <v>0</v>
      </c>
      <c r="H201" s="35">
        <v>1</v>
      </c>
      <c r="I201" s="153">
        <v>5</v>
      </c>
      <c r="J201" s="35">
        <v>5</v>
      </c>
      <c r="K201" s="35">
        <v>3</v>
      </c>
      <c r="L201" s="35">
        <v>3</v>
      </c>
      <c r="M201" s="35">
        <v>4</v>
      </c>
      <c r="N201" s="35">
        <v>5</v>
      </c>
      <c r="O201" s="35">
        <v>3</v>
      </c>
      <c r="P201" s="35">
        <v>1</v>
      </c>
      <c r="Q201" s="146"/>
      <c r="R201" s="61">
        <v>1</v>
      </c>
      <c r="S201" s="60">
        <v>3</v>
      </c>
      <c r="T201" s="60">
        <v>5</v>
      </c>
      <c r="U201" s="67">
        <v>0</v>
      </c>
      <c r="V201" s="60">
        <v>6</v>
      </c>
      <c r="W201" s="60">
        <v>3</v>
      </c>
      <c r="X201" s="67">
        <v>2</v>
      </c>
      <c r="Y201" s="67">
        <v>2</v>
      </c>
      <c r="Z201" s="67">
        <v>1</v>
      </c>
      <c r="AA201" s="35">
        <v>4</v>
      </c>
      <c r="AB201" s="35">
        <v>3</v>
      </c>
      <c r="AC201" s="67">
        <v>7</v>
      </c>
      <c r="AD201" s="67">
        <v>5</v>
      </c>
      <c r="AE201" s="67">
        <v>4</v>
      </c>
      <c r="AF201" s="73">
        <v>2</v>
      </c>
      <c r="AG201" s="74">
        <v>5</v>
      </c>
      <c r="AH201" s="74">
        <v>2</v>
      </c>
      <c r="AI201" s="67"/>
      <c r="AJ201" s="67"/>
      <c r="AK201" s="67"/>
      <c r="AL201" s="67"/>
      <c r="AM201" s="67"/>
      <c r="AN201" s="67"/>
      <c r="AO201" s="67"/>
    </row>
    <row r="202" spans="1:41" ht="12.75">
      <c r="A202" s="96" t="s">
        <v>131</v>
      </c>
      <c r="B202" s="145"/>
      <c r="C202" s="35">
        <v>0</v>
      </c>
      <c r="D202" s="146"/>
      <c r="E202" s="35">
        <v>0</v>
      </c>
      <c r="F202" s="35">
        <v>0</v>
      </c>
      <c r="G202" s="35">
        <v>0</v>
      </c>
      <c r="H202" s="35">
        <v>4</v>
      </c>
      <c r="I202" s="155">
        <v>2</v>
      </c>
      <c r="J202" s="35">
        <v>1</v>
      </c>
      <c r="K202" s="35">
        <v>4</v>
      </c>
      <c r="L202" s="35">
        <v>1</v>
      </c>
      <c r="M202" s="35">
        <v>2</v>
      </c>
      <c r="N202" s="35">
        <v>2</v>
      </c>
      <c r="O202" s="35">
        <v>2</v>
      </c>
      <c r="P202" s="35">
        <v>1</v>
      </c>
      <c r="Q202" s="146"/>
      <c r="R202" s="61">
        <v>0</v>
      </c>
      <c r="S202" s="60">
        <v>1</v>
      </c>
      <c r="T202" s="60">
        <v>0</v>
      </c>
      <c r="U202" s="55">
        <v>0</v>
      </c>
      <c r="V202" s="60">
        <v>2</v>
      </c>
      <c r="W202" s="60">
        <v>1</v>
      </c>
      <c r="X202" s="55">
        <v>2</v>
      </c>
      <c r="Y202" s="55">
        <v>0</v>
      </c>
      <c r="Z202" s="55">
        <v>3</v>
      </c>
      <c r="AA202" s="35">
        <v>0</v>
      </c>
      <c r="AB202" s="35">
        <v>0</v>
      </c>
      <c r="AC202" s="55">
        <v>2</v>
      </c>
      <c r="AD202" s="55">
        <v>1</v>
      </c>
      <c r="AE202" s="55">
        <v>0</v>
      </c>
      <c r="AF202" s="68">
        <v>0</v>
      </c>
      <c r="AG202" s="69">
        <v>0</v>
      </c>
      <c r="AH202" s="69">
        <v>1</v>
      </c>
      <c r="AI202" s="55"/>
      <c r="AJ202" s="55"/>
      <c r="AK202" s="55"/>
      <c r="AL202" s="55"/>
      <c r="AM202" s="55"/>
      <c r="AN202" s="55"/>
      <c r="AO202" s="55"/>
    </row>
    <row r="203" spans="1:41" ht="12.75">
      <c r="A203" s="96" t="s">
        <v>132</v>
      </c>
      <c r="B203" s="145"/>
      <c r="C203" s="35">
        <v>0</v>
      </c>
      <c r="D203" s="146"/>
      <c r="E203" s="35">
        <v>0</v>
      </c>
      <c r="F203" s="35">
        <v>3</v>
      </c>
      <c r="G203" s="35">
        <v>15</v>
      </c>
      <c r="H203" s="35">
        <v>18</v>
      </c>
      <c r="I203" s="65">
        <v>30</v>
      </c>
      <c r="J203" s="35">
        <v>29</v>
      </c>
      <c r="K203" s="35">
        <v>26</v>
      </c>
      <c r="L203" s="35">
        <v>24</v>
      </c>
      <c r="M203" s="35">
        <v>6</v>
      </c>
      <c r="N203" s="35">
        <v>21</v>
      </c>
      <c r="O203" s="35">
        <v>15</v>
      </c>
      <c r="P203" s="35">
        <v>34</v>
      </c>
      <c r="Q203" s="146"/>
      <c r="R203" s="61">
        <v>34</v>
      </c>
      <c r="S203" s="60">
        <v>27</v>
      </c>
      <c r="T203" s="60">
        <v>19</v>
      </c>
      <c r="U203" s="55">
        <v>15</v>
      </c>
      <c r="V203" s="60">
        <v>13</v>
      </c>
      <c r="W203" s="60">
        <v>10</v>
      </c>
      <c r="X203" s="55">
        <v>25</v>
      </c>
      <c r="Y203" s="55">
        <v>6</v>
      </c>
      <c r="Z203" s="55">
        <v>12</v>
      </c>
      <c r="AA203" s="35">
        <v>28</v>
      </c>
      <c r="AB203" s="35">
        <v>34</v>
      </c>
      <c r="AC203" s="55">
        <v>16</v>
      </c>
      <c r="AD203" s="55">
        <v>30</v>
      </c>
      <c r="AE203" s="55">
        <v>19</v>
      </c>
      <c r="AF203" s="68">
        <v>25</v>
      </c>
      <c r="AG203" s="69">
        <v>24</v>
      </c>
      <c r="AH203" s="69">
        <v>11</v>
      </c>
      <c r="AI203" s="55"/>
      <c r="AJ203" s="55"/>
      <c r="AK203" s="55"/>
      <c r="AL203" s="55"/>
      <c r="AM203" s="55"/>
      <c r="AN203" s="55"/>
      <c r="AO203" s="55"/>
    </row>
    <row r="204" spans="1:41" ht="12.75">
      <c r="A204" s="140" t="s">
        <v>13</v>
      </c>
      <c r="B204" s="141"/>
      <c r="C204" s="58">
        <f aca="true" t="shared" si="44" ref="C204:L204">SUM(C201:C203)</f>
        <v>0</v>
      </c>
      <c r="D204" s="168"/>
      <c r="E204" s="58">
        <f t="shared" si="44"/>
        <v>0</v>
      </c>
      <c r="F204" s="58">
        <f t="shared" si="44"/>
        <v>3</v>
      </c>
      <c r="G204" s="58">
        <f t="shared" si="44"/>
        <v>15</v>
      </c>
      <c r="H204" s="58">
        <f t="shared" si="44"/>
        <v>23</v>
      </c>
      <c r="I204" s="58">
        <f t="shared" si="44"/>
        <v>37</v>
      </c>
      <c r="J204" s="58">
        <f t="shared" si="44"/>
        <v>35</v>
      </c>
      <c r="K204" s="58">
        <f t="shared" si="44"/>
        <v>33</v>
      </c>
      <c r="L204" s="58">
        <f t="shared" si="44"/>
        <v>28</v>
      </c>
      <c r="M204" s="58">
        <f>SUM(M201:M203)</f>
        <v>12</v>
      </c>
      <c r="N204" s="58">
        <f>SUM(N201:N203)</f>
        <v>28</v>
      </c>
      <c r="O204" s="58">
        <f>SUM(O201:O203)</f>
        <v>20</v>
      </c>
      <c r="P204" s="58">
        <f aca="true" t="shared" si="45" ref="P204:AO204">SUM(P201:P203)</f>
        <v>36</v>
      </c>
      <c r="Q204" s="168"/>
      <c r="R204" s="58">
        <f t="shared" si="45"/>
        <v>35</v>
      </c>
      <c r="S204" s="58">
        <f t="shared" si="45"/>
        <v>31</v>
      </c>
      <c r="T204" s="58">
        <f t="shared" si="45"/>
        <v>24</v>
      </c>
      <c r="U204" s="58">
        <f t="shared" si="45"/>
        <v>15</v>
      </c>
      <c r="V204" s="58">
        <f t="shared" si="45"/>
        <v>21</v>
      </c>
      <c r="W204" s="58">
        <f t="shared" si="45"/>
        <v>14</v>
      </c>
      <c r="X204" s="58">
        <f t="shared" si="45"/>
        <v>29</v>
      </c>
      <c r="Y204" s="58">
        <f t="shared" si="45"/>
        <v>8</v>
      </c>
      <c r="Z204" s="58">
        <f t="shared" si="45"/>
        <v>16</v>
      </c>
      <c r="AA204" s="58">
        <f t="shared" si="45"/>
        <v>32</v>
      </c>
      <c r="AB204" s="58">
        <f t="shared" si="45"/>
        <v>37</v>
      </c>
      <c r="AC204" s="58">
        <f t="shared" si="45"/>
        <v>25</v>
      </c>
      <c r="AD204" s="58">
        <f t="shared" si="45"/>
        <v>36</v>
      </c>
      <c r="AE204" s="58">
        <f t="shared" si="45"/>
        <v>23</v>
      </c>
      <c r="AF204" s="58">
        <f t="shared" si="45"/>
        <v>27</v>
      </c>
      <c r="AG204" s="58">
        <f t="shared" si="45"/>
        <v>29</v>
      </c>
      <c r="AH204" s="58">
        <f t="shared" si="45"/>
        <v>14</v>
      </c>
      <c r="AI204" s="58">
        <f t="shared" si="45"/>
        <v>0</v>
      </c>
      <c r="AJ204" s="58">
        <f t="shared" si="45"/>
        <v>0</v>
      </c>
      <c r="AK204" s="58">
        <f t="shared" si="45"/>
        <v>0</v>
      </c>
      <c r="AL204" s="58">
        <f t="shared" si="45"/>
        <v>0</v>
      </c>
      <c r="AM204" s="58">
        <f t="shared" si="45"/>
        <v>0</v>
      </c>
      <c r="AN204" s="58">
        <f t="shared" si="45"/>
        <v>0</v>
      </c>
      <c r="AO204" s="58">
        <f t="shared" si="45"/>
        <v>0</v>
      </c>
    </row>
    <row r="205" spans="4:27" ht="8.25" customHeight="1">
      <c r="D205" s="165"/>
      <c r="O205" s="166"/>
      <c r="Q205" s="165"/>
      <c r="R205" s="166"/>
      <c r="S205" s="166"/>
      <c r="T205" s="167"/>
      <c r="V205" s="167"/>
      <c r="W205" s="167"/>
      <c r="Z205" s="166"/>
      <c r="AA205" s="166"/>
    </row>
    <row r="206" spans="1:41" ht="12.75">
      <c r="A206" s="169" t="s">
        <v>135</v>
      </c>
      <c r="B206" s="170"/>
      <c r="C206" s="9">
        <f>$C$10</f>
        <v>44531</v>
      </c>
      <c r="D206" s="8"/>
      <c r="E206" s="9">
        <f>$E$10</f>
        <v>44562</v>
      </c>
      <c r="F206" s="9">
        <f>$F$10</f>
        <v>44593</v>
      </c>
      <c r="G206" s="9">
        <f>$G$10</f>
        <v>44621</v>
      </c>
      <c r="H206" s="9">
        <f>$H$10</f>
        <v>44652</v>
      </c>
      <c r="I206" s="9">
        <f>$I$10</f>
        <v>44682</v>
      </c>
      <c r="J206" s="9">
        <f>$J$10</f>
        <v>44713</v>
      </c>
      <c r="K206" s="9">
        <f>$K$10</f>
        <v>44743</v>
      </c>
      <c r="L206" s="9">
        <f>$L$10</f>
        <v>44774</v>
      </c>
      <c r="M206" s="9">
        <f>$M$10</f>
        <v>44805</v>
      </c>
      <c r="N206" s="9">
        <f>$N$10</f>
        <v>44835</v>
      </c>
      <c r="O206" s="9">
        <f>$O$10</f>
        <v>44866</v>
      </c>
      <c r="P206" s="171">
        <f>$P$10</f>
        <v>44896</v>
      </c>
      <c r="Q206" s="170"/>
      <c r="R206" s="9">
        <f aca="true" t="shared" si="46" ref="R206:AO206">R10</f>
        <v>44927</v>
      </c>
      <c r="S206" s="9">
        <f t="shared" si="46"/>
        <v>44958</v>
      </c>
      <c r="T206" s="82">
        <f t="shared" si="46"/>
        <v>44986</v>
      </c>
      <c r="U206" s="82">
        <f t="shared" si="46"/>
        <v>45017</v>
      </c>
      <c r="V206" s="82">
        <f t="shared" si="46"/>
        <v>45047</v>
      </c>
      <c r="W206" s="82">
        <f t="shared" si="46"/>
        <v>45078</v>
      </c>
      <c r="X206" s="82">
        <f t="shared" si="46"/>
        <v>45108</v>
      </c>
      <c r="Y206" s="82">
        <f t="shared" si="46"/>
        <v>45139</v>
      </c>
      <c r="Z206" s="82">
        <f t="shared" si="46"/>
        <v>45170</v>
      </c>
      <c r="AA206" s="82">
        <f t="shared" si="46"/>
        <v>45200</v>
      </c>
      <c r="AB206" s="82">
        <f t="shared" si="46"/>
        <v>45231</v>
      </c>
      <c r="AC206" s="82">
        <f t="shared" si="46"/>
        <v>45261</v>
      </c>
      <c r="AD206" s="82">
        <f t="shared" si="46"/>
        <v>45292</v>
      </c>
      <c r="AE206" s="82">
        <f t="shared" si="46"/>
        <v>45323</v>
      </c>
      <c r="AF206" s="82">
        <f t="shared" si="46"/>
        <v>45352</v>
      </c>
      <c r="AG206" s="82">
        <f t="shared" si="46"/>
        <v>45383</v>
      </c>
      <c r="AH206" s="82">
        <f t="shared" si="46"/>
        <v>45413</v>
      </c>
      <c r="AI206" s="82">
        <f t="shared" si="46"/>
        <v>45444</v>
      </c>
      <c r="AJ206" s="82">
        <f t="shared" si="46"/>
        <v>45474</v>
      </c>
      <c r="AK206" s="82">
        <f t="shared" si="46"/>
        <v>45505</v>
      </c>
      <c r="AL206" s="82">
        <f t="shared" si="46"/>
        <v>45536</v>
      </c>
      <c r="AM206" s="82">
        <f t="shared" si="46"/>
        <v>45566</v>
      </c>
      <c r="AN206" s="82">
        <f t="shared" si="46"/>
        <v>45597</v>
      </c>
      <c r="AO206" s="82">
        <f t="shared" si="46"/>
        <v>45627</v>
      </c>
    </row>
    <row r="207" spans="1:41" ht="12.75">
      <c r="A207" s="172" t="s">
        <v>130</v>
      </c>
      <c r="B207" s="173"/>
      <c r="C207" s="115">
        <v>0</v>
      </c>
      <c r="D207" s="174"/>
      <c r="E207" s="115">
        <v>0</v>
      </c>
      <c r="F207" s="115">
        <v>0</v>
      </c>
      <c r="G207" s="115">
        <v>0</v>
      </c>
      <c r="H207" s="115">
        <v>0</v>
      </c>
      <c r="I207" s="175">
        <v>0</v>
      </c>
      <c r="J207" s="115">
        <v>0</v>
      </c>
      <c r="K207" s="115">
        <v>0</v>
      </c>
      <c r="L207" s="115">
        <v>0</v>
      </c>
      <c r="M207" s="115">
        <v>0</v>
      </c>
      <c r="N207" s="115">
        <v>0</v>
      </c>
      <c r="O207" s="115">
        <v>0</v>
      </c>
      <c r="P207" s="176">
        <v>0</v>
      </c>
      <c r="Q207" s="113"/>
      <c r="R207" s="115">
        <v>0</v>
      </c>
      <c r="S207" s="177">
        <v>0</v>
      </c>
      <c r="T207" s="116">
        <v>0</v>
      </c>
      <c r="U207" s="116">
        <v>0</v>
      </c>
      <c r="V207" s="116">
        <v>0</v>
      </c>
      <c r="W207" s="116">
        <v>0</v>
      </c>
      <c r="X207" s="116">
        <v>0</v>
      </c>
      <c r="Y207" s="116">
        <v>0</v>
      </c>
      <c r="Z207" s="116">
        <v>0</v>
      </c>
      <c r="AA207" s="116">
        <v>0</v>
      </c>
      <c r="AB207" s="116">
        <v>0</v>
      </c>
      <c r="AC207" s="116">
        <v>0</v>
      </c>
      <c r="AD207" s="67">
        <v>0</v>
      </c>
      <c r="AE207" s="116">
        <v>0</v>
      </c>
      <c r="AF207" s="120">
        <v>0</v>
      </c>
      <c r="AG207" s="116">
        <v>0</v>
      </c>
      <c r="AH207" s="116">
        <v>0</v>
      </c>
      <c r="AI207" s="116"/>
      <c r="AJ207" s="116"/>
      <c r="AK207" s="116"/>
      <c r="AL207" s="116"/>
      <c r="AM207" s="116"/>
      <c r="AN207" s="116"/>
      <c r="AO207" s="116"/>
    </row>
    <row r="208" spans="1:41" ht="12.75">
      <c r="A208" s="172" t="s">
        <v>131</v>
      </c>
      <c r="B208" s="173"/>
      <c r="C208" s="115">
        <v>0</v>
      </c>
      <c r="D208" s="174"/>
      <c r="E208" s="115">
        <v>0</v>
      </c>
      <c r="F208" s="115">
        <v>2</v>
      </c>
      <c r="G208" s="115">
        <v>1</v>
      </c>
      <c r="H208" s="115">
        <v>0</v>
      </c>
      <c r="I208" s="177">
        <v>0</v>
      </c>
      <c r="J208" s="115">
        <v>0</v>
      </c>
      <c r="K208" s="115">
        <v>0</v>
      </c>
      <c r="L208" s="115">
        <v>0</v>
      </c>
      <c r="M208" s="115">
        <v>0</v>
      </c>
      <c r="N208" s="115">
        <v>0</v>
      </c>
      <c r="O208" s="115">
        <v>0</v>
      </c>
      <c r="P208" s="176">
        <v>0</v>
      </c>
      <c r="Q208" s="113"/>
      <c r="R208" s="115">
        <v>0</v>
      </c>
      <c r="S208" s="177">
        <v>0</v>
      </c>
      <c r="T208" s="116">
        <v>0</v>
      </c>
      <c r="U208" s="116">
        <v>0</v>
      </c>
      <c r="V208" s="116">
        <v>0</v>
      </c>
      <c r="W208" s="116">
        <v>0</v>
      </c>
      <c r="X208" s="116">
        <v>0</v>
      </c>
      <c r="Y208" s="116">
        <v>0</v>
      </c>
      <c r="Z208" s="116">
        <v>0</v>
      </c>
      <c r="AA208" s="116">
        <v>0</v>
      </c>
      <c r="AB208" s="116">
        <v>0</v>
      </c>
      <c r="AC208" s="116">
        <v>0</v>
      </c>
      <c r="AD208" s="55">
        <v>0</v>
      </c>
      <c r="AE208" s="116">
        <v>0</v>
      </c>
      <c r="AF208" s="120">
        <v>0</v>
      </c>
      <c r="AG208" s="116">
        <v>0</v>
      </c>
      <c r="AH208" s="116">
        <v>0</v>
      </c>
      <c r="AI208" s="116"/>
      <c r="AJ208" s="116"/>
      <c r="AK208" s="116"/>
      <c r="AL208" s="116"/>
      <c r="AM208" s="116"/>
      <c r="AN208" s="116"/>
      <c r="AO208" s="116"/>
    </row>
    <row r="209" spans="1:41" ht="12.75">
      <c r="A209" s="172" t="s">
        <v>132</v>
      </c>
      <c r="B209" s="173"/>
      <c r="C209" s="115">
        <v>0</v>
      </c>
      <c r="D209" s="174"/>
      <c r="E209" s="115">
        <v>0</v>
      </c>
      <c r="F209" s="115">
        <v>5</v>
      </c>
      <c r="G209" s="115">
        <v>5</v>
      </c>
      <c r="H209" s="115">
        <v>0</v>
      </c>
      <c r="I209" s="178">
        <v>0</v>
      </c>
      <c r="J209" s="115">
        <v>0</v>
      </c>
      <c r="K209" s="115">
        <v>0</v>
      </c>
      <c r="L209" s="115">
        <v>0</v>
      </c>
      <c r="M209" s="115">
        <v>0</v>
      </c>
      <c r="N209" s="115">
        <v>0</v>
      </c>
      <c r="O209" s="115">
        <v>0</v>
      </c>
      <c r="P209" s="176">
        <v>0</v>
      </c>
      <c r="Q209" s="113"/>
      <c r="R209" s="115">
        <v>0</v>
      </c>
      <c r="S209" s="177">
        <v>0</v>
      </c>
      <c r="T209" s="116">
        <v>0</v>
      </c>
      <c r="U209" s="116">
        <v>0</v>
      </c>
      <c r="V209" s="116">
        <v>0</v>
      </c>
      <c r="W209" s="116">
        <v>0</v>
      </c>
      <c r="X209" s="116">
        <v>0</v>
      </c>
      <c r="Y209" s="116">
        <v>0</v>
      </c>
      <c r="Z209" s="116">
        <v>0</v>
      </c>
      <c r="AA209" s="116">
        <v>0</v>
      </c>
      <c r="AB209" s="116">
        <v>0</v>
      </c>
      <c r="AC209" s="116">
        <v>0</v>
      </c>
      <c r="AD209" s="55">
        <v>0</v>
      </c>
      <c r="AE209" s="116">
        <v>0</v>
      </c>
      <c r="AF209" s="120">
        <v>0</v>
      </c>
      <c r="AG209" s="116">
        <v>0</v>
      </c>
      <c r="AH209" s="116">
        <v>0</v>
      </c>
      <c r="AI209" s="116"/>
      <c r="AJ209" s="116"/>
      <c r="AK209" s="116"/>
      <c r="AL209" s="116"/>
      <c r="AM209" s="116"/>
      <c r="AN209" s="116"/>
      <c r="AO209" s="116"/>
    </row>
    <row r="210" spans="1:41" ht="12.75">
      <c r="A210" s="179" t="s">
        <v>13</v>
      </c>
      <c r="B210" s="180"/>
      <c r="C210" s="28">
        <f>SUM(C207:C209)</f>
        <v>0</v>
      </c>
      <c r="D210" s="181"/>
      <c r="E210" s="28">
        <f aca="true" t="shared" si="47" ref="E210:L210">SUM(E207:E209)</f>
        <v>0</v>
      </c>
      <c r="F210" s="28">
        <f t="shared" si="47"/>
        <v>7</v>
      </c>
      <c r="G210" s="28">
        <f t="shared" si="47"/>
        <v>6</v>
      </c>
      <c r="H210" s="28">
        <f t="shared" si="47"/>
        <v>0</v>
      </c>
      <c r="I210" s="28">
        <f t="shared" si="47"/>
        <v>0</v>
      </c>
      <c r="J210" s="28">
        <f t="shared" si="47"/>
        <v>0</v>
      </c>
      <c r="K210" s="28">
        <f t="shared" si="47"/>
        <v>0</v>
      </c>
      <c r="L210" s="28">
        <f t="shared" si="47"/>
        <v>0</v>
      </c>
      <c r="M210" s="28">
        <f>SUM(M207:M209)</f>
        <v>0</v>
      </c>
      <c r="N210" s="28">
        <f>SUM(N207:N209)</f>
        <v>0</v>
      </c>
      <c r="O210" s="28">
        <f>SUM(O207:O209)</f>
        <v>0</v>
      </c>
      <c r="P210" s="182">
        <f aca="true" t="shared" si="48" ref="P210:AO210">SUM(P207:P209)</f>
        <v>0</v>
      </c>
      <c r="Q210" s="183"/>
      <c r="R210" s="28">
        <f t="shared" si="48"/>
        <v>0</v>
      </c>
      <c r="S210" s="28">
        <f t="shared" si="48"/>
        <v>0</v>
      </c>
      <c r="T210" s="89">
        <f t="shared" si="48"/>
        <v>0</v>
      </c>
      <c r="U210" s="89">
        <f t="shared" si="48"/>
        <v>0</v>
      </c>
      <c r="V210" s="89">
        <f t="shared" si="48"/>
        <v>0</v>
      </c>
      <c r="W210" s="89">
        <f t="shared" si="48"/>
        <v>0</v>
      </c>
      <c r="X210" s="89">
        <f t="shared" si="48"/>
        <v>0</v>
      </c>
      <c r="Y210" s="89">
        <f t="shared" si="48"/>
        <v>0</v>
      </c>
      <c r="Z210" s="89">
        <f t="shared" si="48"/>
        <v>0</v>
      </c>
      <c r="AA210" s="89">
        <f t="shared" si="48"/>
        <v>0</v>
      </c>
      <c r="AB210" s="89">
        <f t="shared" si="48"/>
        <v>0</v>
      </c>
      <c r="AC210" s="89">
        <f t="shared" si="48"/>
        <v>0</v>
      </c>
      <c r="AD210" s="89">
        <f t="shared" si="48"/>
        <v>0</v>
      </c>
      <c r="AE210" s="89">
        <f t="shared" si="48"/>
        <v>0</v>
      </c>
      <c r="AF210" s="89">
        <f t="shared" si="48"/>
        <v>0</v>
      </c>
      <c r="AG210" s="89">
        <f t="shared" si="48"/>
        <v>0</v>
      </c>
      <c r="AH210" s="89">
        <f t="shared" si="48"/>
        <v>0</v>
      </c>
      <c r="AI210" s="89">
        <f t="shared" si="48"/>
        <v>0</v>
      </c>
      <c r="AJ210" s="89">
        <f t="shared" si="48"/>
        <v>0</v>
      </c>
      <c r="AK210" s="89">
        <f t="shared" si="48"/>
        <v>0</v>
      </c>
      <c r="AL210" s="89">
        <f t="shared" si="48"/>
        <v>0</v>
      </c>
      <c r="AM210" s="89">
        <f t="shared" si="48"/>
        <v>0</v>
      </c>
      <c r="AN210" s="89">
        <f t="shared" si="48"/>
        <v>0</v>
      </c>
      <c r="AO210" s="89">
        <f t="shared" si="48"/>
        <v>0</v>
      </c>
    </row>
    <row r="211" spans="1:18" ht="12.75">
      <c r="A211" s="184"/>
      <c r="B211" s="185"/>
      <c r="C211" s="185"/>
      <c r="D211" s="186"/>
      <c r="E211" s="185"/>
      <c r="F211" s="185"/>
      <c r="G211" s="185"/>
      <c r="H211" s="187"/>
      <c r="I211" s="187"/>
      <c r="J211" s="185"/>
      <c r="K211" s="185"/>
      <c r="L211" s="185"/>
      <c r="M211" s="185"/>
      <c r="N211" s="185"/>
      <c r="O211" s="187"/>
      <c r="P211" s="185"/>
      <c r="Q211" s="186"/>
      <c r="R211" s="187"/>
    </row>
    <row r="212" spans="1:41" ht="12.75">
      <c r="A212" s="325" t="s">
        <v>136</v>
      </c>
      <c r="B212" s="325"/>
      <c r="C212" s="325"/>
      <c r="D212" s="325"/>
      <c r="E212" s="325"/>
      <c r="F212" s="325"/>
      <c r="G212" s="325"/>
      <c r="H212" s="325"/>
      <c r="I212" s="325"/>
      <c r="J212" s="325"/>
      <c r="K212" s="325"/>
      <c r="L212" s="325"/>
      <c r="M212" s="325"/>
      <c r="N212" s="325"/>
      <c r="O212" s="325"/>
      <c r="P212" s="325"/>
      <c r="Q212" s="325"/>
      <c r="R212" s="325"/>
      <c r="S212" s="325"/>
      <c r="T212" s="325"/>
      <c r="U212" s="325"/>
      <c r="V212" s="325"/>
      <c r="W212" s="325"/>
      <c r="X212" s="325"/>
      <c r="Y212" s="325"/>
      <c r="Z212" s="325"/>
      <c r="AA212" s="325"/>
      <c r="AB212" s="325"/>
      <c r="AC212" s="325"/>
      <c r="AD212" s="325"/>
      <c r="AE212" s="325"/>
      <c r="AF212" s="325"/>
      <c r="AG212" s="325"/>
      <c r="AH212" s="325"/>
      <c r="AI212" s="325"/>
      <c r="AJ212" s="325"/>
      <c r="AK212" s="325"/>
      <c r="AL212" s="325"/>
      <c r="AM212" s="325"/>
      <c r="AN212" s="325"/>
      <c r="AO212" s="325"/>
    </row>
    <row r="213" spans="1:41" ht="12.75">
      <c r="A213" s="325"/>
      <c r="B213" s="325"/>
      <c r="C213" s="325"/>
      <c r="D213" s="325"/>
      <c r="E213" s="325"/>
      <c r="F213" s="325"/>
      <c r="G213" s="325"/>
      <c r="H213" s="325"/>
      <c r="I213" s="325"/>
      <c r="J213" s="325"/>
      <c r="K213" s="325"/>
      <c r="L213" s="325"/>
      <c r="M213" s="325"/>
      <c r="N213" s="325"/>
      <c r="O213" s="325"/>
      <c r="P213" s="325"/>
      <c r="Q213" s="325"/>
      <c r="R213" s="325"/>
      <c r="S213" s="325"/>
      <c r="T213" s="325"/>
      <c r="U213" s="325"/>
      <c r="V213" s="325"/>
      <c r="W213" s="325"/>
      <c r="X213" s="325"/>
      <c r="Y213" s="325"/>
      <c r="Z213" s="325"/>
      <c r="AA213" s="325"/>
      <c r="AB213" s="325"/>
      <c r="AC213" s="325"/>
      <c r="AD213" s="325"/>
      <c r="AE213" s="325"/>
      <c r="AF213" s="325"/>
      <c r="AG213" s="325"/>
      <c r="AH213" s="325"/>
      <c r="AI213" s="325"/>
      <c r="AJ213" s="325"/>
      <c r="AK213" s="325"/>
      <c r="AL213" s="325"/>
      <c r="AM213" s="325"/>
      <c r="AN213" s="325"/>
      <c r="AO213" s="325"/>
    </row>
    <row r="214" spans="1:41" ht="12.75">
      <c r="A214" s="325"/>
      <c r="B214" s="325"/>
      <c r="C214" s="325"/>
      <c r="D214" s="325"/>
      <c r="E214" s="325"/>
      <c r="F214" s="325"/>
      <c r="G214" s="325"/>
      <c r="H214" s="325"/>
      <c r="I214" s="325"/>
      <c r="J214" s="325"/>
      <c r="K214" s="325"/>
      <c r="L214" s="325"/>
      <c r="M214" s="325"/>
      <c r="N214" s="325"/>
      <c r="O214" s="325"/>
      <c r="P214" s="325"/>
      <c r="Q214" s="325"/>
      <c r="R214" s="325"/>
      <c r="S214" s="325"/>
      <c r="T214" s="325"/>
      <c r="U214" s="325"/>
      <c r="V214" s="325"/>
      <c r="W214" s="325"/>
      <c r="X214" s="325"/>
      <c r="Y214" s="325"/>
      <c r="Z214" s="325"/>
      <c r="AA214" s="325"/>
      <c r="AB214" s="325"/>
      <c r="AC214" s="325"/>
      <c r="AD214" s="325"/>
      <c r="AE214" s="325"/>
      <c r="AF214" s="325"/>
      <c r="AG214" s="325"/>
      <c r="AH214" s="325"/>
      <c r="AI214" s="325"/>
      <c r="AJ214" s="325"/>
      <c r="AK214" s="325"/>
      <c r="AL214" s="325"/>
      <c r="AM214" s="325"/>
      <c r="AN214" s="325"/>
      <c r="AO214" s="325"/>
    </row>
    <row r="215" spans="1:41" ht="12.75">
      <c r="A215" s="325"/>
      <c r="B215" s="325"/>
      <c r="C215" s="325"/>
      <c r="D215" s="325"/>
      <c r="E215" s="325"/>
      <c r="F215" s="325"/>
      <c r="G215" s="325"/>
      <c r="H215" s="325"/>
      <c r="I215" s="325"/>
      <c r="J215" s="325"/>
      <c r="K215" s="325"/>
      <c r="L215" s="325"/>
      <c r="M215" s="325"/>
      <c r="N215" s="325"/>
      <c r="O215" s="325"/>
      <c r="P215" s="325"/>
      <c r="Q215" s="325"/>
      <c r="R215" s="325"/>
      <c r="S215" s="325"/>
      <c r="T215" s="325"/>
      <c r="U215" s="325"/>
      <c r="V215" s="325"/>
      <c r="W215" s="325"/>
      <c r="X215" s="325"/>
      <c r="Y215" s="325"/>
      <c r="Z215" s="325"/>
      <c r="AA215" s="325"/>
      <c r="AB215" s="325"/>
      <c r="AC215" s="325"/>
      <c r="AD215" s="325"/>
      <c r="AE215" s="325"/>
      <c r="AF215" s="325"/>
      <c r="AG215" s="325"/>
      <c r="AH215" s="325"/>
      <c r="AI215" s="325"/>
      <c r="AJ215" s="325"/>
      <c r="AK215" s="325"/>
      <c r="AL215" s="325"/>
      <c r="AM215" s="325"/>
      <c r="AN215" s="325"/>
      <c r="AO215" s="325"/>
    </row>
    <row r="216" spans="1:41" ht="12.75">
      <c r="A216" s="325"/>
      <c r="B216" s="325"/>
      <c r="C216" s="325"/>
      <c r="D216" s="325"/>
      <c r="E216" s="325"/>
      <c r="F216" s="325"/>
      <c r="G216" s="325"/>
      <c r="H216" s="325"/>
      <c r="I216" s="325"/>
      <c r="J216" s="325"/>
      <c r="K216" s="325"/>
      <c r="L216" s="325"/>
      <c r="M216" s="325"/>
      <c r="N216" s="325"/>
      <c r="O216" s="325"/>
      <c r="P216" s="325"/>
      <c r="Q216" s="325"/>
      <c r="R216" s="325"/>
      <c r="S216" s="325"/>
      <c r="T216" s="325"/>
      <c r="U216" s="325"/>
      <c r="V216" s="325"/>
      <c r="W216" s="325"/>
      <c r="X216" s="325"/>
      <c r="Y216" s="325"/>
      <c r="Z216" s="325"/>
      <c r="AA216" s="325"/>
      <c r="AB216" s="325"/>
      <c r="AC216" s="325"/>
      <c r="AD216" s="325"/>
      <c r="AE216" s="325"/>
      <c r="AF216" s="325"/>
      <c r="AG216" s="325"/>
      <c r="AH216" s="325"/>
      <c r="AI216" s="325"/>
      <c r="AJ216" s="325"/>
      <c r="AK216" s="325"/>
      <c r="AL216" s="325"/>
      <c r="AM216" s="325"/>
      <c r="AN216" s="325"/>
      <c r="AO216" s="325"/>
    </row>
    <row r="217" spans="1:41" ht="12.75">
      <c r="A217" s="325"/>
      <c r="B217" s="325"/>
      <c r="C217" s="325"/>
      <c r="D217" s="325"/>
      <c r="E217" s="325"/>
      <c r="F217" s="325"/>
      <c r="G217" s="325"/>
      <c r="H217" s="325"/>
      <c r="I217" s="325"/>
      <c r="J217" s="325"/>
      <c r="K217" s="325"/>
      <c r="L217" s="325"/>
      <c r="M217" s="325"/>
      <c r="N217" s="325"/>
      <c r="O217" s="325"/>
      <c r="P217" s="325"/>
      <c r="Q217" s="325"/>
      <c r="R217" s="325"/>
      <c r="S217" s="325"/>
      <c r="T217" s="325"/>
      <c r="U217" s="325"/>
      <c r="V217" s="325"/>
      <c r="W217" s="325"/>
      <c r="X217" s="325"/>
      <c r="Y217" s="325"/>
      <c r="Z217" s="325"/>
      <c r="AA217" s="325"/>
      <c r="AB217" s="325"/>
      <c r="AC217" s="325"/>
      <c r="AD217" s="325"/>
      <c r="AE217" s="325"/>
      <c r="AF217" s="325"/>
      <c r="AG217" s="325"/>
      <c r="AH217" s="325"/>
      <c r="AI217" s="325"/>
      <c r="AJ217" s="325"/>
      <c r="AK217" s="325"/>
      <c r="AL217" s="325"/>
      <c r="AM217" s="325"/>
      <c r="AN217" s="325"/>
      <c r="AO217" s="325"/>
    </row>
    <row r="218" spans="1:41" ht="12.75">
      <c r="A218" s="325"/>
      <c r="B218" s="325"/>
      <c r="C218" s="325"/>
      <c r="D218" s="325"/>
      <c r="E218" s="325"/>
      <c r="F218" s="325"/>
      <c r="G218" s="325"/>
      <c r="H218" s="325"/>
      <c r="I218" s="325"/>
      <c r="J218" s="325"/>
      <c r="K218" s="325"/>
      <c r="L218" s="325"/>
      <c r="M218" s="325"/>
      <c r="N218" s="325"/>
      <c r="O218" s="325"/>
      <c r="P218" s="325"/>
      <c r="Q218" s="325"/>
      <c r="R218" s="325"/>
      <c r="S218" s="325"/>
      <c r="T218" s="325"/>
      <c r="U218" s="325"/>
      <c r="V218" s="325"/>
      <c r="W218" s="325"/>
      <c r="X218" s="325"/>
      <c r="Y218" s="325"/>
      <c r="Z218" s="325"/>
      <c r="AA218" s="325"/>
      <c r="AB218" s="325"/>
      <c r="AC218" s="325"/>
      <c r="AD218" s="325"/>
      <c r="AE218" s="325"/>
      <c r="AF218" s="325"/>
      <c r="AG218" s="325"/>
      <c r="AH218" s="325"/>
      <c r="AI218" s="325"/>
      <c r="AJ218" s="325"/>
      <c r="AK218" s="325"/>
      <c r="AL218" s="325"/>
      <c r="AM218" s="325"/>
      <c r="AN218" s="325"/>
      <c r="AO218" s="325"/>
    </row>
    <row r="219" spans="1:41" ht="12.75">
      <c r="A219" s="325"/>
      <c r="B219" s="325"/>
      <c r="C219" s="325"/>
      <c r="D219" s="325"/>
      <c r="E219" s="325"/>
      <c r="F219" s="325"/>
      <c r="G219" s="325"/>
      <c r="H219" s="325"/>
      <c r="I219" s="325"/>
      <c r="J219" s="325"/>
      <c r="K219" s="325"/>
      <c r="L219" s="325"/>
      <c r="M219" s="325"/>
      <c r="N219" s="325"/>
      <c r="O219" s="325"/>
      <c r="P219" s="325"/>
      <c r="Q219" s="325"/>
      <c r="R219" s="325"/>
      <c r="S219" s="325"/>
      <c r="T219" s="325"/>
      <c r="U219" s="325"/>
      <c r="V219" s="325"/>
      <c r="W219" s="325"/>
      <c r="X219" s="325"/>
      <c r="Y219" s="325"/>
      <c r="Z219" s="325"/>
      <c r="AA219" s="325"/>
      <c r="AB219" s="325"/>
      <c r="AC219" s="325"/>
      <c r="AD219" s="325"/>
      <c r="AE219" s="325"/>
      <c r="AF219" s="325"/>
      <c r="AG219" s="325"/>
      <c r="AH219" s="325"/>
      <c r="AI219" s="325"/>
      <c r="AJ219" s="325"/>
      <c r="AK219" s="325"/>
      <c r="AL219" s="325"/>
      <c r="AM219" s="325"/>
      <c r="AN219" s="325"/>
      <c r="AO219" s="325"/>
    </row>
    <row r="220" spans="1:41" ht="12.75">
      <c r="A220" s="325"/>
      <c r="B220" s="325"/>
      <c r="C220" s="325"/>
      <c r="D220" s="325"/>
      <c r="E220" s="325"/>
      <c r="F220" s="325"/>
      <c r="G220" s="325"/>
      <c r="H220" s="325"/>
      <c r="I220" s="325"/>
      <c r="J220" s="325"/>
      <c r="K220" s="325"/>
      <c r="L220" s="325"/>
      <c r="M220" s="325"/>
      <c r="N220" s="325"/>
      <c r="O220" s="325"/>
      <c r="P220" s="325"/>
      <c r="Q220" s="325"/>
      <c r="R220" s="325"/>
      <c r="S220" s="325"/>
      <c r="T220" s="325"/>
      <c r="U220" s="325"/>
      <c r="V220" s="325"/>
      <c r="W220" s="325"/>
      <c r="X220" s="325"/>
      <c r="Y220" s="325"/>
      <c r="Z220" s="325"/>
      <c r="AA220" s="325"/>
      <c r="AB220" s="325"/>
      <c r="AC220" s="325"/>
      <c r="AD220" s="325"/>
      <c r="AE220" s="325"/>
      <c r="AF220" s="325"/>
      <c r="AG220" s="325"/>
      <c r="AH220" s="325"/>
      <c r="AI220" s="325"/>
      <c r="AJ220" s="325"/>
      <c r="AK220" s="325"/>
      <c r="AL220" s="325"/>
      <c r="AM220" s="325"/>
      <c r="AN220" s="325"/>
      <c r="AO220" s="325"/>
    </row>
    <row r="221" spans="1:41" ht="12.75">
      <c r="A221" s="325"/>
      <c r="B221" s="325"/>
      <c r="C221" s="325"/>
      <c r="D221" s="325"/>
      <c r="E221" s="325"/>
      <c r="F221" s="325"/>
      <c r="G221" s="325"/>
      <c r="H221" s="325"/>
      <c r="I221" s="325"/>
      <c r="J221" s="325"/>
      <c r="K221" s="325"/>
      <c r="L221" s="325"/>
      <c r="M221" s="325"/>
      <c r="N221" s="325"/>
      <c r="O221" s="325"/>
      <c r="P221" s="325"/>
      <c r="Q221" s="325"/>
      <c r="R221" s="325"/>
      <c r="S221" s="325"/>
      <c r="T221" s="325"/>
      <c r="U221" s="325"/>
      <c r="V221" s="325"/>
      <c r="W221" s="325"/>
      <c r="X221" s="325"/>
      <c r="Y221" s="325"/>
      <c r="Z221" s="325"/>
      <c r="AA221" s="325"/>
      <c r="AB221" s="325"/>
      <c r="AC221" s="325"/>
      <c r="AD221" s="325"/>
      <c r="AE221" s="325"/>
      <c r="AF221" s="325"/>
      <c r="AG221" s="325"/>
      <c r="AH221" s="325"/>
      <c r="AI221" s="325"/>
      <c r="AJ221" s="325"/>
      <c r="AK221" s="325"/>
      <c r="AL221" s="325"/>
      <c r="AM221" s="325"/>
      <c r="AN221" s="325"/>
      <c r="AO221" s="325"/>
    </row>
    <row r="222" spans="1:41" ht="12.75">
      <c r="A222" s="325"/>
      <c r="B222" s="325"/>
      <c r="C222" s="325"/>
      <c r="D222" s="325"/>
      <c r="E222" s="325"/>
      <c r="F222" s="325"/>
      <c r="G222" s="325"/>
      <c r="H222" s="325"/>
      <c r="I222" s="325"/>
      <c r="J222" s="325"/>
      <c r="K222" s="325"/>
      <c r="L222" s="325"/>
      <c r="M222" s="325"/>
      <c r="N222" s="325"/>
      <c r="O222" s="325"/>
      <c r="P222" s="325"/>
      <c r="Q222" s="325"/>
      <c r="R222" s="325"/>
      <c r="S222" s="325"/>
      <c r="T222" s="325"/>
      <c r="U222" s="325"/>
      <c r="V222" s="325"/>
      <c r="W222" s="325"/>
      <c r="X222" s="325"/>
      <c r="Y222" s="325"/>
      <c r="Z222" s="325"/>
      <c r="AA222" s="325"/>
      <c r="AB222" s="325"/>
      <c r="AC222" s="325"/>
      <c r="AD222" s="325"/>
      <c r="AE222" s="325"/>
      <c r="AF222" s="325"/>
      <c r="AG222" s="325"/>
      <c r="AH222" s="325"/>
      <c r="AI222" s="325"/>
      <c r="AJ222" s="325"/>
      <c r="AK222" s="325"/>
      <c r="AL222" s="325"/>
      <c r="AM222" s="325"/>
      <c r="AN222" s="325"/>
      <c r="AO222" s="325"/>
    </row>
    <row r="223" spans="1:41" ht="12.75">
      <c r="A223" s="325"/>
      <c r="B223" s="325"/>
      <c r="C223" s="325"/>
      <c r="D223" s="325"/>
      <c r="E223" s="325"/>
      <c r="F223" s="325"/>
      <c r="G223" s="325"/>
      <c r="H223" s="325"/>
      <c r="I223" s="325"/>
      <c r="J223" s="325"/>
      <c r="K223" s="325"/>
      <c r="L223" s="325"/>
      <c r="M223" s="325"/>
      <c r="N223" s="325"/>
      <c r="O223" s="325"/>
      <c r="P223" s="325"/>
      <c r="Q223" s="325"/>
      <c r="R223" s="325"/>
      <c r="S223" s="325"/>
      <c r="T223" s="325"/>
      <c r="U223" s="325"/>
      <c r="V223" s="325"/>
      <c r="W223" s="325"/>
      <c r="X223" s="325"/>
      <c r="Y223" s="325"/>
      <c r="Z223" s="325"/>
      <c r="AA223" s="325"/>
      <c r="AB223" s="325"/>
      <c r="AC223" s="325"/>
      <c r="AD223" s="325"/>
      <c r="AE223" s="325"/>
      <c r="AF223" s="325"/>
      <c r="AG223" s="325"/>
      <c r="AH223" s="325"/>
      <c r="AI223" s="325"/>
      <c r="AJ223" s="325"/>
      <c r="AK223" s="325"/>
      <c r="AL223" s="325"/>
      <c r="AM223" s="325"/>
      <c r="AN223" s="325"/>
      <c r="AO223" s="325"/>
    </row>
    <row r="224" spans="1:18" ht="12.75">
      <c r="A224" s="184"/>
      <c r="B224" s="185"/>
      <c r="C224" s="185"/>
      <c r="D224" s="186"/>
      <c r="E224" s="185"/>
      <c r="F224" s="185"/>
      <c r="G224" s="185"/>
      <c r="H224" s="187"/>
      <c r="I224" s="187"/>
      <c r="J224" s="185"/>
      <c r="K224" s="185"/>
      <c r="L224" s="185"/>
      <c r="M224" s="185"/>
      <c r="N224" s="185"/>
      <c r="O224" s="187"/>
      <c r="P224" s="185"/>
      <c r="Q224" s="186"/>
      <c r="R224" s="187"/>
    </row>
    <row r="225" spans="1:18" ht="12.75">
      <c r="A225" s="184"/>
      <c r="B225" s="185"/>
      <c r="C225" s="185"/>
      <c r="D225" s="186"/>
      <c r="E225" s="185"/>
      <c r="F225" s="185"/>
      <c r="G225" s="185"/>
      <c r="H225" s="187"/>
      <c r="I225" s="187"/>
      <c r="J225" s="185"/>
      <c r="K225" s="185"/>
      <c r="L225" s="185"/>
      <c r="M225" s="185"/>
      <c r="N225" s="185"/>
      <c r="O225" s="187"/>
      <c r="P225" s="185"/>
      <c r="Q225" s="186"/>
      <c r="R225" s="187"/>
    </row>
    <row r="226" spans="1:18" ht="12.75">
      <c r="A226" s="184"/>
      <c r="B226" s="185"/>
      <c r="C226" s="185"/>
      <c r="D226" s="186"/>
      <c r="E226" s="185"/>
      <c r="F226" s="185"/>
      <c r="G226" s="185"/>
      <c r="H226" s="187"/>
      <c r="I226" s="187"/>
      <c r="J226" s="185"/>
      <c r="K226" s="185"/>
      <c r="L226" s="185"/>
      <c r="M226" s="185"/>
      <c r="N226" s="185"/>
      <c r="O226" s="187"/>
      <c r="P226" s="185"/>
      <c r="Q226" s="186"/>
      <c r="R226" s="187"/>
    </row>
  </sheetData>
  <sheetProtection/>
  <mergeCells count="6">
    <mergeCell ref="A1:AC6"/>
    <mergeCell ref="A7:AO7"/>
    <mergeCell ref="B8:AO8"/>
    <mergeCell ref="D79:D80"/>
    <mergeCell ref="Q79:Q80"/>
    <mergeCell ref="A212:AO223"/>
  </mergeCells>
  <conditionalFormatting sqref="A1 AP1:IV223 A7:A8 R9:AO10 A9:P24 Q9:Q79 R11:W18 AA11:AB18 R19:AO24 A25:O27 R25:AC27 AF25:AF27 AI25:AO27 A28:P30 R28:AO30 AA31:AB31 A31:O48 R31:T48 V31:X48 AA32:AA48 R49:AO51 A49:P79 R52:T69 V52:W69 AA52:AA69 R70:AO78 R79:T80 V79:AC80 AE79:AF80 AH79:AO80 A80:C80 E80:P80 A81:P86 R81:AO86 Q81:Q134 A87:O87 R87:AD87 AF87 AI87:AO87 A88:P89 R88:AO89 A90:O95 A96:P98 R96:AO98 A99:O100 R99:T100 V99:W100 AA99:AA100 AC99:AC100 AF99:AF100 AI99:AO100 A101:P104 R101:AO104 V105:X106 Z105:AC106 AF105:AF106 AI105:AO106 R105:T134 A105:O137 AA107:AA134 V107:W137 AC116 AF116 AI116:AO116 AC122:AC123 AF122:AF123 AI122:AO123 Q135:T136 Y135:AA136 AC136 AF136:AF137 AI136:AO137 R137:T137 Y137:AC137 Q137:Q141 A138:P140 R138:AO140 R141:T141 V141:AC142 AF141:AF142 AI141:AO142 A141:O151 Q142:T142 AA143:AA147 V143:X150 R143:T151 Q143:Q185 Z148:AC150 AF148:AF151 AI148:AO151 V151:AC151 R152:AO154 A152:P185 R155:T166 V155:W166 AA155:AA166 R167:AO169 AA170:AB170 R170:W185 AA171:AA174 AA175:AB185 A186:AC186 AD186:AO188 R187:AC188 A187:Q211 R189:T191 V189:W191 AA189:AB191 R192:AO194 R195:AC197 AE195:AO197 R198:AO200 R201:T203 V201:W203 AA201:AB203 R204:AO206 R207:AC209 AE207:AO209 R210:AO211 A212:A220 A224:IV65536">
    <cfRule type="cellIs" priority="2" dxfId="8" operator="equal">
      <formula>"N/A"</formula>
    </cfRule>
  </conditionalFormatting>
  <conditionalFormatting sqref="B8">
    <cfRule type="cellIs" priority="1" dxfId="8" operator="equal">
      <formula>"N/A"</formula>
    </cfRule>
  </conditionalFormatting>
  <printOptions horizontalCentered="1"/>
  <pageMargins left="0" right="0" top="0.3937007874015748" bottom="0.3937007874015748" header="0" footer="0"/>
  <pageSetup fitToHeight="4" horizontalDpi="300" verticalDpi="300" orientation="portrait" paperSize="9" scale="59" r:id="rId2"/>
  <headerFooter>
    <oddHeader>&amp;C&amp;"Times New Roman,Normal"&amp;12&amp;A</oddHeader>
    <oddFooter>&amp;RPágina &amp;P de &amp;N</oddFooter>
  </headerFooter>
  <rowBreaks count="2" manualBreakCount="2">
    <brk id="96" max="40" man="1"/>
    <brk id="186" max="4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N67"/>
  <sheetViews>
    <sheetView showGridLines="0" tabSelected="1" defaultGridColor="0" view="pageBreakPreview" zoomScaleSheetLayoutView="100" zoomScalePageLayoutView="0" colorId="0" workbookViewId="0" topLeftCell="A1">
      <selection activeCell="A59" sqref="A59:AN67"/>
    </sheetView>
  </sheetViews>
  <sheetFormatPr defaultColWidth="8.69921875" defaultRowHeight="14.25"/>
  <cols>
    <col min="1" max="1" width="76" style="235" customWidth="1"/>
    <col min="2" max="2" width="15.69921875" style="188" customWidth="1"/>
    <col min="3" max="14" width="8.69921875" style="188" hidden="1" customWidth="1"/>
    <col min="15" max="15" width="8" style="188" hidden="1" customWidth="1"/>
    <col min="16" max="16" width="15.69921875" style="1" hidden="1" customWidth="1"/>
    <col min="17" max="17" width="8" style="188" hidden="1" customWidth="1"/>
    <col min="18" max="18" width="8" style="1" hidden="1" customWidth="1"/>
    <col min="19" max="19" width="8" style="188" hidden="1" customWidth="1"/>
    <col min="20" max="20" width="8" style="1" hidden="1" customWidth="1"/>
    <col min="21" max="21" width="8.3984375" style="1" hidden="1" customWidth="1"/>
    <col min="22" max="22" width="20.69921875" style="1" hidden="1" customWidth="1"/>
    <col min="23" max="32" width="15.69921875" style="1" hidden="1" customWidth="1"/>
    <col min="33" max="33" width="15.69921875" style="1" customWidth="1"/>
    <col min="34" max="40" width="15.69921875" style="1" hidden="1" customWidth="1"/>
    <col min="41" max="16384" width="8.69921875" style="1" customWidth="1"/>
  </cols>
  <sheetData>
    <row r="1" spans="1:28" ht="12.75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</row>
    <row r="2" spans="1:28" ht="12.75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</row>
    <row r="3" spans="1:28" ht="12.75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</row>
    <row r="4" spans="1:28" ht="12.75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</row>
    <row r="5" spans="1:28" ht="12.75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</row>
    <row r="6" spans="1:28" ht="12.75">
      <c r="A6" s="322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</row>
    <row r="7" spans="1:40" ht="12.75">
      <c r="A7" s="326" t="s">
        <v>0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</row>
    <row r="8" spans="1:40" ht="12.75">
      <c r="A8" s="192" t="s">
        <v>137</v>
      </c>
      <c r="B8" s="326" t="s">
        <v>2</v>
      </c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</row>
    <row r="9" spans="1:40" ht="12.75">
      <c r="A9" s="193" t="s">
        <v>138</v>
      </c>
      <c r="B9" s="194" t="s">
        <v>4</v>
      </c>
      <c r="C9" s="195">
        <v>44531</v>
      </c>
      <c r="D9" s="195">
        <f aca="true" t="shared" si="0" ref="D9:O9">_XLL.FIMMÊS(C9,0)+1</f>
        <v>44562</v>
      </c>
      <c r="E9" s="195">
        <f t="shared" si="0"/>
        <v>44593</v>
      </c>
      <c r="F9" s="195">
        <f t="shared" si="0"/>
        <v>44621</v>
      </c>
      <c r="G9" s="195">
        <f t="shared" si="0"/>
        <v>44652</v>
      </c>
      <c r="H9" s="195">
        <f t="shared" si="0"/>
        <v>44682</v>
      </c>
      <c r="I9" s="195">
        <f t="shared" si="0"/>
        <v>44713</v>
      </c>
      <c r="J9" s="195">
        <f t="shared" si="0"/>
        <v>44743</v>
      </c>
      <c r="K9" s="195">
        <f t="shared" si="0"/>
        <v>44774</v>
      </c>
      <c r="L9" s="195">
        <f t="shared" si="0"/>
        <v>44805</v>
      </c>
      <c r="M9" s="195">
        <f t="shared" si="0"/>
        <v>44835</v>
      </c>
      <c r="N9" s="195">
        <f t="shared" si="0"/>
        <v>44866</v>
      </c>
      <c r="O9" s="195">
        <f t="shared" si="0"/>
        <v>44896</v>
      </c>
      <c r="P9" s="194" t="s">
        <v>4</v>
      </c>
      <c r="Q9" s="195">
        <f>_XLL.FIMMÊS(O9,0)+1</f>
        <v>44927</v>
      </c>
      <c r="R9" s="195">
        <f aca="true" t="shared" si="1" ref="R9:AN9">_XLL.FIMMÊS(Q9,0)+1</f>
        <v>44958</v>
      </c>
      <c r="S9" s="195">
        <f t="shared" si="1"/>
        <v>44986</v>
      </c>
      <c r="T9" s="195">
        <f t="shared" si="1"/>
        <v>45017</v>
      </c>
      <c r="U9" s="195">
        <f t="shared" si="1"/>
        <v>45047</v>
      </c>
      <c r="V9" s="195">
        <f t="shared" si="1"/>
        <v>45078</v>
      </c>
      <c r="W9" s="195">
        <f t="shared" si="1"/>
        <v>45108</v>
      </c>
      <c r="X9" s="195">
        <f t="shared" si="1"/>
        <v>45139</v>
      </c>
      <c r="Y9" s="195">
        <f t="shared" si="1"/>
        <v>45170</v>
      </c>
      <c r="Z9" s="195">
        <f t="shared" si="1"/>
        <v>45200</v>
      </c>
      <c r="AA9" s="195">
        <f t="shared" si="1"/>
        <v>45231</v>
      </c>
      <c r="AB9" s="195">
        <f t="shared" si="1"/>
        <v>45261</v>
      </c>
      <c r="AC9" s="195">
        <f t="shared" si="1"/>
        <v>45292</v>
      </c>
      <c r="AD9" s="195">
        <f t="shared" si="1"/>
        <v>45323</v>
      </c>
      <c r="AE9" s="195">
        <f t="shared" si="1"/>
        <v>45352</v>
      </c>
      <c r="AF9" s="195">
        <f t="shared" si="1"/>
        <v>45383</v>
      </c>
      <c r="AG9" s="195">
        <f t="shared" si="1"/>
        <v>45413</v>
      </c>
      <c r="AH9" s="195">
        <f t="shared" si="1"/>
        <v>45444</v>
      </c>
      <c r="AI9" s="195">
        <f t="shared" si="1"/>
        <v>45474</v>
      </c>
      <c r="AJ9" s="195">
        <f t="shared" si="1"/>
        <v>45505</v>
      </c>
      <c r="AK9" s="195">
        <f t="shared" si="1"/>
        <v>45536</v>
      </c>
      <c r="AL9" s="195">
        <f t="shared" si="1"/>
        <v>45566</v>
      </c>
      <c r="AM9" s="195">
        <f t="shared" si="1"/>
        <v>45597</v>
      </c>
      <c r="AN9" s="195">
        <f t="shared" si="1"/>
        <v>45627</v>
      </c>
    </row>
    <row r="10" spans="1:40" ht="12.75">
      <c r="A10" s="196" t="s">
        <v>139</v>
      </c>
      <c r="B10" s="197" t="s">
        <v>140</v>
      </c>
      <c r="C10" s="198">
        <f aca="true" t="shared" si="2" ref="C10:O10">_xlfn.IFERROR((C11/C12),0)</f>
        <v>0.5265232974910394</v>
      </c>
      <c r="D10" s="198">
        <f t="shared" si="2"/>
        <v>0.5931218212642286</v>
      </c>
      <c r="E10" s="198">
        <f t="shared" si="2"/>
        <v>0.6087125632049786</v>
      </c>
      <c r="F10" s="198">
        <f t="shared" si="2"/>
        <v>0.5348943985307621</v>
      </c>
      <c r="G10" s="198">
        <f t="shared" si="2"/>
        <v>0.6345656192236598</v>
      </c>
      <c r="H10" s="198">
        <f t="shared" si="2"/>
        <v>0.5562337860521899</v>
      </c>
      <c r="I10" s="198">
        <f t="shared" si="2"/>
        <v>0.6112592592592593</v>
      </c>
      <c r="J10" s="198">
        <f t="shared" si="2"/>
        <v>0.5410490307867731</v>
      </c>
      <c r="K10" s="198">
        <f t="shared" si="2"/>
        <v>0.5248776044631674</v>
      </c>
      <c r="L10" s="198">
        <f t="shared" si="2"/>
        <v>0.5428907168037603</v>
      </c>
      <c r="M10" s="198">
        <f t="shared" si="2"/>
        <v>0.5123674911660777</v>
      </c>
      <c r="N10" s="198">
        <f t="shared" si="2"/>
        <v>0.5700258397932817</v>
      </c>
      <c r="O10" s="198">
        <f t="shared" si="2"/>
        <v>0.668870397811467</v>
      </c>
      <c r="P10" s="197" t="s">
        <v>140</v>
      </c>
      <c r="Q10" s="198">
        <f>_xlfn.IFERROR((Q11/Q12),0)</f>
        <v>0.7006795497982586</v>
      </c>
      <c r="R10" s="198">
        <f>_xlfn.IFERROR((R11/R12),0)</f>
        <v>0.8332912670368501</v>
      </c>
      <c r="S10" s="198">
        <f aca="true" t="shared" si="3" ref="S10:AN10">_xlfn.IFERROR((S11/S12),0)</f>
        <v>0.8540978000683916</v>
      </c>
      <c r="T10" s="198">
        <f t="shared" si="3"/>
        <v>0.8393404004711426</v>
      </c>
      <c r="U10" s="198">
        <f t="shared" si="3"/>
        <v>0.8490824119457426</v>
      </c>
      <c r="V10" s="198">
        <f t="shared" si="3"/>
        <v>0.8529201430274136</v>
      </c>
      <c r="W10" s="198">
        <f t="shared" si="3"/>
        <v>0.8730194916220221</v>
      </c>
      <c r="X10" s="198">
        <f t="shared" si="3"/>
        <v>0.857973327254075</v>
      </c>
      <c r="Y10" s="198">
        <f t="shared" si="3"/>
        <v>0.8692579505300353</v>
      </c>
      <c r="Z10" s="198">
        <f t="shared" si="3"/>
        <v>0.9230593867548159</v>
      </c>
      <c r="AA10" s="198">
        <f t="shared" si="3"/>
        <v>0.8992932862190812</v>
      </c>
      <c r="AB10" s="198">
        <f t="shared" si="3"/>
        <v>0.8853299897412515</v>
      </c>
      <c r="AC10" s="198">
        <f t="shared" si="3"/>
        <v>0.904251681294882</v>
      </c>
      <c r="AD10" s="198">
        <f t="shared" si="3"/>
        <v>0.9228707201169734</v>
      </c>
      <c r="AE10" s="198">
        <f t="shared" si="3"/>
        <v>0.9143964436338766</v>
      </c>
      <c r="AF10" s="198">
        <f t="shared" si="3"/>
        <v>0.927208480565371</v>
      </c>
      <c r="AG10" s="198">
        <f t="shared" si="3"/>
        <v>0.9368517040921007</v>
      </c>
      <c r="AH10" s="198">
        <f t="shared" si="3"/>
        <v>0</v>
      </c>
      <c r="AI10" s="198">
        <f t="shared" si="3"/>
        <v>0</v>
      </c>
      <c r="AJ10" s="198">
        <f t="shared" si="3"/>
        <v>0</v>
      </c>
      <c r="AK10" s="198">
        <f t="shared" si="3"/>
        <v>0</v>
      </c>
      <c r="AL10" s="198">
        <f t="shared" si="3"/>
        <v>0</v>
      </c>
      <c r="AM10" s="198">
        <f t="shared" si="3"/>
        <v>0</v>
      </c>
      <c r="AN10" s="198">
        <f t="shared" si="3"/>
        <v>0</v>
      </c>
    </row>
    <row r="11" spans="1:40" s="205" customFormat="1" ht="12.75">
      <c r="A11" s="199" t="s">
        <v>141</v>
      </c>
      <c r="B11" s="200"/>
      <c r="C11" s="13">
        <v>1469</v>
      </c>
      <c r="D11" s="13">
        <v>2449</v>
      </c>
      <c r="E11" s="13">
        <v>3130</v>
      </c>
      <c r="F11" s="13">
        <v>3495</v>
      </c>
      <c r="G11" s="13">
        <v>3433</v>
      </c>
      <c r="H11" s="201">
        <v>3645</v>
      </c>
      <c r="I11" s="13">
        <v>4126</v>
      </c>
      <c r="J11" s="13">
        <v>4745</v>
      </c>
      <c r="K11" s="13">
        <v>4610</v>
      </c>
      <c r="L11" s="13">
        <v>4620</v>
      </c>
      <c r="M11" s="13">
        <v>4495</v>
      </c>
      <c r="N11" s="13">
        <v>4412</v>
      </c>
      <c r="O11" s="202">
        <v>5868</v>
      </c>
      <c r="P11" s="200"/>
      <c r="Q11" s="203">
        <v>6599</v>
      </c>
      <c r="R11" s="202">
        <v>6603</v>
      </c>
      <c r="S11" s="203">
        <v>7493</v>
      </c>
      <c r="T11" s="202">
        <v>7126</v>
      </c>
      <c r="U11" s="202">
        <v>7449</v>
      </c>
      <c r="V11" s="202">
        <v>7156</v>
      </c>
      <c r="W11" s="202">
        <v>7659</v>
      </c>
      <c r="X11" s="202">
        <v>7527</v>
      </c>
      <c r="Y11" s="87">
        <v>7380</v>
      </c>
      <c r="Z11" s="202">
        <v>8098</v>
      </c>
      <c r="AA11" s="202">
        <v>7635</v>
      </c>
      <c r="AB11" s="202">
        <v>7767</v>
      </c>
      <c r="AC11" s="87">
        <v>7933</v>
      </c>
      <c r="AD11" s="202">
        <v>7574</v>
      </c>
      <c r="AE11" s="202">
        <v>8022</v>
      </c>
      <c r="AF11" s="88">
        <v>7872</v>
      </c>
      <c r="AG11" s="204">
        <v>8219</v>
      </c>
      <c r="AH11" s="202"/>
      <c r="AI11" s="202"/>
      <c r="AJ11" s="202"/>
      <c r="AK11" s="202"/>
      <c r="AL11" s="202"/>
      <c r="AM11" s="202"/>
      <c r="AN11" s="202"/>
    </row>
    <row r="12" spans="1:40" s="205" customFormat="1" ht="12.75">
      <c r="A12" s="199" t="s">
        <v>142</v>
      </c>
      <c r="B12" s="200"/>
      <c r="C12" s="13">
        <v>2790</v>
      </c>
      <c r="D12" s="13">
        <v>4129</v>
      </c>
      <c r="E12" s="13">
        <v>5142</v>
      </c>
      <c r="F12" s="13">
        <v>6534</v>
      </c>
      <c r="G12" s="13">
        <v>5410</v>
      </c>
      <c r="H12" s="201">
        <v>6553</v>
      </c>
      <c r="I12" s="13">
        <v>6750</v>
      </c>
      <c r="J12" s="13">
        <v>8770</v>
      </c>
      <c r="K12" s="13">
        <v>8783</v>
      </c>
      <c r="L12" s="13">
        <v>8510</v>
      </c>
      <c r="M12" s="13">
        <v>8773</v>
      </c>
      <c r="N12" s="13">
        <v>7740</v>
      </c>
      <c r="O12" s="202">
        <v>8773</v>
      </c>
      <c r="P12" s="200"/>
      <c r="Q12" s="206">
        <v>9418</v>
      </c>
      <c r="R12" s="202">
        <v>7924</v>
      </c>
      <c r="S12" s="206">
        <v>8773</v>
      </c>
      <c r="T12" s="202">
        <v>8490</v>
      </c>
      <c r="U12" s="202">
        <v>8773</v>
      </c>
      <c r="V12" s="202">
        <v>8390</v>
      </c>
      <c r="W12" s="202">
        <v>8773</v>
      </c>
      <c r="X12" s="202">
        <v>8773</v>
      </c>
      <c r="Y12" s="207">
        <v>8490</v>
      </c>
      <c r="Z12" s="202">
        <v>8773</v>
      </c>
      <c r="AA12" s="202">
        <v>8490</v>
      </c>
      <c r="AB12" s="202">
        <v>8773</v>
      </c>
      <c r="AC12" s="207">
        <v>8773</v>
      </c>
      <c r="AD12" s="202">
        <v>8207</v>
      </c>
      <c r="AE12" s="202">
        <v>8773</v>
      </c>
      <c r="AF12" s="208">
        <v>8490</v>
      </c>
      <c r="AG12" s="204">
        <v>8773</v>
      </c>
      <c r="AH12" s="202"/>
      <c r="AI12" s="202"/>
      <c r="AJ12" s="202"/>
      <c r="AK12" s="202"/>
      <c r="AL12" s="202"/>
      <c r="AM12" s="202"/>
      <c r="AN12" s="202"/>
    </row>
    <row r="13" spans="1:40" s="10" customFormat="1" ht="12.75">
      <c r="A13" s="196" t="s">
        <v>143</v>
      </c>
      <c r="B13" s="197" t="s">
        <v>144</v>
      </c>
      <c r="C13" s="209">
        <f aca="true" t="shared" si="4" ref="C13:O13">_xlfn.IFERROR((C14/C15),0)</f>
        <v>9.601307189542483</v>
      </c>
      <c r="D13" s="209">
        <f t="shared" si="4"/>
        <v>9.718253968253968</v>
      </c>
      <c r="E13" s="209">
        <f t="shared" si="4"/>
        <v>9.3993993993994</v>
      </c>
      <c r="F13" s="209">
        <f t="shared" si="4"/>
        <v>6.263440860215054</v>
      </c>
      <c r="G13" s="209">
        <f t="shared" si="4"/>
        <v>6.601923076923077</v>
      </c>
      <c r="H13" s="209">
        <f t="shared" si="4"/>
        <v>5.448430493273543</v>
      </c>
      <c r="I13" s="209">
        <f t="shared" si="4"/>
        <v>5.421813403416557</v>
      </c>
      <c r="J13" s="209">
        <f t="shared" si="4"/>
        <v>6.013941698352345</v>
      </c>
      <c r="K13" s="209">
        <f t="shared" si="4"/>
        <v>5.507765830346475</v>
      </c>
      <c r="L13" s="209">
        <f t="shared" si="4"/>
        <v>5.5</v>
      </c>
      <c r="M13" s="209">
        <f t="shared" si="4"/>
        <v>5.689873417721519</v>
      </c>
      <c r="N13" s="209">
        <f t="shared" si="4"/>
        <v>5.549685534591195</v>
      </c>
      <c r="O13" s="209">
        <f t="shared" si="4"/>
        <v>5.933265925176946</v>
      </c>
      <c r="P13" s="197" t="s">
        <v>144</v>
      </c>
      <c r="Q13" s="209">
        <f aca="true" t="shared" si="5" ref="Q13:AN13">_xlfn.IFERROR((Q14/Q15),0)</f>
        <v>6.5014778325123155</v>
      </c>
      <c r="R13" s="209">
        <f t="shared" si="5"/>
        <v>6.276615969581749</v>
      </c>
      <c r="S13" s="209">
        <f t="shared" si="5"/>
        <v>6.156943303204601</v>
      </c>
      <c r="T13" s="209">
        <f t="shared" si="5"/>
        <v>5.913692946058092</v>
      </c>
      <c r="U13" s="209">
        <f t="shared" si="5"/>
        <v>6.223057644110276</v>
      </c>
      <c r="V13" s="209">
        <f t="shared" si="5"/>
        <v>6.249781659388646</v>
      </c>
      <c r="W13" s="209">
        <f t="shared" si="5"/>
        <v>6.3612956810631225</v>
      </c>
      <c r="X13" s="209">
        <f t="shared" si="5"/>
        <v>5.78110599078341</v>
      </c>
      <c r="Y13" s="209">
        <f t="shared" si="5"/>
        <v>5.725368502715283</v>
      </c>
      <c r="Z13" s="209">
        <f t="shared" si="5"/>
        <v>5.872371283538796</v>
      </c>
      <c r="AA13" s="209">
        <f t="shared" si="5"/>
        <v>5.841622035195103</v>
      </c>
      <c r="AB13" s="209">
        <f t="shared" si="5"/>
        <v>5.632342277012328</v>
      </c>
      <c r="AC13" s="209">
        <f t="shared" si="5"/>
        <v>5.707194244604317</v>
      </c>
      <c r="AD13" s="209">
        <f t="shared" si="5"/>
        <v>5.289106145251397</v>
      </c>
      <c r="AE13" s="209">
        <f t="shared" si="5"/>
        <v>5.762931034482759</v>
      </c>
      <c r="AF13" s="209">
        <f t="shared" si="5"/>
        <v>5.813884785819793</v>
      </c>
      <c r="AG13" s="209">
        <f t="shared" si="5"/>
        <v>5.887535816618911</v>
      </c>
      <c r="AH13" s="209">
        <f t="shared" si="5"/>
        <v>0</v>
      </c>
      <c r="AI13" s="209">
        <f t="shared" si="5"/>
        <v>0</v>
      </c>
      <c r="AJ13" s="209">
        <f t="shared" si="5"/>
        <v>0</v>
      </c>
      <c r="AK13" s="209">
        <f t="shared" si="5"/>
        <v>0</v>
      </c>
      <c r="AL13" s="209">
        <f t="shared" si="5"/>
        <v>0</v>
      </c>
      <c r="AM13" s="209">
        <f t="shared" si="5"/>
        <v>0</v>
      </c>
      <c r="AN13" s="209">
        <f t="shared" si="5"/>
        <v>0</v>
      </c>
    </row>
    <row r="14" spans="1:40" s="205" customFormat="1" ht="12.75">
      <c r="A14" s="199" t="s">
        <v>141</v>
      </c>
      <c r="B14" s="200"/>
      <c r="C14" s="13">
        <f aca="true" t="shared" si="6" ref="C14:O14">C11</f>
        <v>1469</v>
      </c>
      <c r="D14" s="13">
        <f t="shared" si="6"/>
        <v>2449</v>
      </c>
      <c r="E14" s="13">
        <f t="shared" si="6"/>
        <v>3130</v>
      </c>
      <c r="F14" s="13">
        <f t="shared" si="6"/>
        <v>3495</v>
      </c>
      <c r="G14" s="13">
        <f t="shared" si="6"/>
        <v>3433</v>
      </c>
      <c r="H14" s="13">
        <f t="shared" si="6"/>
        <v>3645</v>
      </c>
      <c r="I14" s="13">
        <f t="shared" si="6"/>
        <v>4126</v>
      </c>
      <c r="J14" s="13">
        <f t="shared" si="6"/>
        <v>4745</v>
      </c>
      <c r="K14" s="13">
        <v>4610</v>
      </c>
      <c r="L14" s="13">
        <f t="shared" si="6"/>
        <v>4620</v>
      </c>
      <c r="M14" s="13">
        <f t="shared" si="6"/>
        <v>4495</v>
      </c>
      <c r="N14" s="13">
        <f t="shared" si="6"/>
        <v>4412</v>
      </c>
      <c r="O14" s="13">
        <f t="shared" si="6"/>
        <v>5868</v>
      </c>
      <c r="P14" s="200"/>
      <c r="Q14" s="13">
        <f aca="true" t="shared" si="7" ref="Q14:AN14">Q11</f>
        <v>6599</v>
      </c>
      <c r="R14" s="13">
        <f t="shared" si="7"/>
        <v>6603</v>
      </c>
      <c r="S14" s="13">
        <f t="shared" si="7"/>
        <v>7493</v>
      </c>
      <c r="T14" s="13">
        <f t="shared" si="7"/>
        <v>7126</v>
      </c>
      <c r="U14" s="13">
        <f t="shared" si="7"/>
        <v>7449</v>
      </c>
      <c r="V14" s="13">
        <f t="shared" si="7"/>
        <v>7156</v>
      </c>
      <c r="W14" s="13">
        <f t="shared" si="7"/>
        <v>7659</v>
      </c>
      <c r="X14" s="13">
        <f t="shared" si="7"/>
        <v>7527</v>
      </c>
      <c r="Y14" s="13">
        <f t="shared" si="7"/>
        <v>7380</v>
      </c>
      <c r="Z14" s="13">
        <f t="shared" si="7"/>
        <v>8098</v>
      </c>
      <c r="AA14" s="13">
        <f t="shared" si="7"/>
        <v>7635</v>
      </c>
      <c r="AB14" s="13">
        <f t="shared" si="7"/>
        <v>7767</v>
      </c>
      <c r="AC14" s="13">
        <f t="shared" si="7"/>
        <v>7933</v>
      </c>
      <c r="AD14" s="13">
        <f t="shared" si="7"/>
        <v>7574</v>
      </c>
      <c r="AE14" s="13">
        <f t="shared" si="7"/>
        <v>8022</v>
      </c>
      <c r="AF14" s="13">
        <f t="shared" si="7"/>
        <v>7872</v>
      </c>
      <c r="AG14" s="13">
        <f t="shared" si="7"/>
        <v>8219</v>
      </c>
      <c r="AH14" s="13">
        <f t="shared" si="7"/>
        <v>0</v>
      </c>
      <c r="AI14" s="13">
        <f t="shared" si="7"/>
        <v>0</v>
      </c>
      <c r="AJ14" s="13">
        <f t="shared" si="7"/>
        <v>0</v>
      </c>
      <c r="AK14" s="13">
        <f t="shared" si="7"/>
        <v>0</v>
      </c>
      <c r="AL14" s="13">
        <f t="shared" si="7"/>
        <v>0</v>
      </c>
      <c r="AM14" s="13">
        <f t="shared" si="7"/>
        <v>0</v>
      </c>
      <c r="AN14" s="13">
        <f t="shared" si="7"/>
        <v>0</v>
      </c>
    </row>
    <row r="15" spans="1:40" s="205" customFormat="1" ht="12.75">
      <c r="A15" s="199" t="s">
        <v>145</v>
      </c>
      <c r="B15" s="200"/>
      <c r="C15" s="210">
        <v>153</v>
      </c>
      <c r="D15" s="210">
        <v>252</v>
      </c>
      <c r="E15" s="13">
        <v>333</v>
      </c>
      <c r="F15" s="13">
        <v>558</v>
      </c>
      <c r="G15" s="13">
        <v>520</v>
      </c>
      <c r="H15" s="201">
        <v>669</v>
      </c>
      <c r="I15" s="13">
        <v>761</v>
      </c>
      <c r="J15" s="13">
        <v>789</v>
      </c>
      <c r="K15" s="13">
        <f>Produção!L19</f>
        <v>837</v>
      </c>
      <c r="L15" s="13">
        <v>840</v>
      </c>
      <c r="M15" s="13">
        <v>790</v>
      </c>
      <c r="N15" s="13">
        <v>795</v>
      </c>
      <c r="O15" s="13">
        <v>989</v>
      </c>
      <c r="P15" s="200"/>
      <c r="Q15" s="13">
        <v>1015</v>
      </c>
      <c r="R15" s="13">
        <v>1052</v>
      </c>
      <c r="S15" s="13">
        <v>1217</v>
      </c>
      <c r="T15" s="13">
        <v>1205</v>
      </c>
      <c r="U15" s="13">
        <v>1197</v>
      </c>
      <c r="V15" s="13">
        <v>1145</v>
      </c>
      <c r="W15" s="13">
        <v>1204</v>
      </c>
      <c r="X15" s="13">
        <v>1302</v>
      </c>
      <c r="Y15" s="13">
        <v>1289</v>
      </c>
      <c r="Z15" s="13">
        <v>1379</v>
      </c>
      <c r="AA15" s="13">
        <v>1307</v>
      </c>
      <c r="AB15" s="13">
        <v>1379</v>
      </c>
      <c r="AC15" s="13">
        <v>1390</v>
      </c>
      <c r="AD15" s="13">
        <v>1432</v>
      </c>
      <c r="AE15" s="13">
        <v>1392</v>
      </c>
      <c r="AF15" s="13">
        <v>1354</v>
      </c>
      <c r="AG15" s="211">
        <v>1396</v>
      </c>
      <c r="AH15" s="13"/>
      <c r="AI15" s="13"/>
      <c r="AJ15" s="13"/>
      <c r="AK15" s="13"/>
      <c r="AL15" s="13"/>
      <c r="AM15" s="13"/>
      <c r="AN15" s="13"/>
    </row>
    <row r="16" spans="1:40" s="10" customFormat="1" ht="12.75">
      <c r="A16" s="196" t="s">
        <v>146</v>
      </c>
      <c r="B16" s="197" t="s">
        <v>147</v>
      </c>
      <c r="C16" s="212">
        <f aca="true" t="shared" si="8" ref="C16:O16">_xlfn.IFERROR(((((1-C17)*C18)/C17)*24),0)</f>
        <v>207.21568627450978</v>
      </c>
      <c r="D16" s="212">
        <f t="shared" si="8"/>
        <v>160</v>
      </c>
      <c r="E16" s="212">
        <f t="shared" si="8"/>
        <v>145.00900900900905</v>
      </c>
      <c r="F16" s="212">
        <f t="shared" si="8"/>
        <v>130.70967741935485</v>
      </c>
      <c r="G16" s="212">
        <f t="shared" si="8"/>
        <v>91.24615384615387</v>
      </c>
      <c r="H16" s="212">
        <f t="shared" si="8"/>
        <v>104.32286995515696</v>
      </c>
      <c r="I16" s="212">
        <f t="shared" si="8"/>
        <v>82.75427069645204</v>
      </c>
      <c r="J16" s="212">
        <f t="shared" si="8"/>
        <v>122.43346007604559</v>
      </c>
      <c r="K16" s="212">
        <f t="shared" si="8"/>
        <v>119.65591397849462</v>
      </c>
      <c r="L16" s="212">
        <f t="shared" si="8"/>
        <v>111.14285714285714</v>
      </c>
      <c r="M16" s="212">
        <f t="shared" si="8"/>
        <v>129.9645569620253</v>
      </c>
      <c r="N16" s="212">
        <f t="shared" si="8"/>
        <v>100.46792452830186</v>
      </c>
      <c r="O16" s="212">
        <f t="shared" si="8"/>
        <v>70.4954499494439</v>
      </c>
      <c r="P16" s="197" t="s">
        <v>147</v>
      </c>
      <c r="Q16" s="212">
        <f aca="true" t="shared" si="9" ref="Q16:AN16">_xlfn.IFERROR(((((1-Q17)*Q18)/Q17)*24),0)</f>
        <v>66.65615763546799</v>
      </c>
      <c r="R16" s="212">
        <f t="shared" si="9"/>
        <v>30.13688212927756</v>
      </c>
      <c r="S16" s="212">
        <f t="shared" si="9"/>
        <v>25.242399342645854</v>
      </c>
      <c r="T16" s="212">
        <f t="shared" si="9"/>
        <v>27.166804979253108</v>
      </c>
      <c r="U16" s="212">
        <f t="shared" si="9"/>
        <v>26.546365914786968</v>
      </c>
      <c r="V16" s="212">
        <f t="shared" si="9"/>
        <v>25.865502183406115</v>
      </c>
      <c r="W16" s="212">
        <f t="shared" si="9"/>
        <v>22.20598006644519</v>
      </c>
      <c r="X16" s="212">
        <f t="shared" si="9"/>
        <v>22.96774193548386</v>
      </c>
      <c r="Y16" s="212">
        <f t="shared" si="9"/>
        <v>20.667183863460053</v>
      </c>
      <c r="Z16" s="212">
        <f t="shared" si="9"/>
        <v>11.747643219724438</v>
      </c>
      <c r="AA16" s="212">
        <f t="shared" si="9"/>
        <v>15.700076511094117</v>
      </c>
      <c r="AB16" s="212">
        <f t="shared" si="9"/>
        <v>17.508339376359686</v>
      </c>
      <c r="AC16" s="212">
        <f t="shared" si="9"/>
        <v>14.503597122302164</v>
      </c>
      <c r="AD16" s="212">
        <f t="shared" si="9"/>
        <v>10.60893854748603</v>
      </c>
      <c r="AE16" s="212">
        <f t="shared" si="9"/>
        <v>12.948275862068975</v>
      </c>
      <c r="AF16" s="212">
        <f t="shared" si="9"/>
        <v>10.954209748892179</v>
      </c>
      <c r="AG16" s="212">
        <f t="shared" si="9"/>
        <v>9.524355300859606</v>
      </c>
      <c r="AH16" s="212">
        <f t="shared" si="9"/>
        <v>0</v>
      </c>
      <c r="AI16" s="212">
        <f t="shared" si="9"/>
        <v>0</v>
      </c>
      <c r="AJ16" s="212">
        <f t="shared" si="9"/>
        <v>0</v>
      </c>
      <c r="AK16" s="212">
        <f t="shared" si="9"/>
        <v>0</v>
      </c>
      <c r="AL16" s="212">
        <f t="shared" si="9"/>
        <v>0</v>
      </c>
      <c r="AM16" s="212">
        <f t="shared" si="9"/>
        <v>0</v>
      </c>
      <c r="AN16" s="212">
        <f t="shared" si="9"/>
        <v>0</v>
      </c>
    </row>
    <row r="17" spans="1:40" s="215" customFormat="1" ht="12.75">
      <c r="A17" s="213" t="s">
        <v>148</v>
      </c>
      <c r="B17" s="198"/>
      <c r="C17" s="214">
        <f aca="true" t="shared" si="10" ref="C17:O17">C10</f>
        <v>0.5265232974910394</v>
      </c>
      <c r="D17" s="214">
        <f t="shared" si="10"/>
        <v>0.5931218212642286</v>
      </c>
      <c r="E17" s="214">
        <f t="shared" si="10"/>
        <v>0.6087125632049786</v>
      </c>
      <c r="F17" s="214">
        <f t="shared" si="10"/>
        <v>0.5348943985307621</v>
      </c>
      <c r="G17" s="214">
        <f t="shared" si="10"/>
        <v>0.6345656192236598</v>
      </c>
      <c r="H17" s="214">
        <f t="shared" si="10"/>
        <v>0.5562337860521899</v>
      </c>
      <c r="I17" s="214">
        <f t="shared" si="10"/>
        <v>0.6112592592592593</v>
      </c>
      <c r="J17" s="214">
        <f t="shared" si="10"/>
        <v>0.5410490307867731</v>
      </c>
      <c r="K17" s="214">
        <f t="shared" si="10"/>
        <v>0.5248776044631674</v>
      </c>
      <c r="L17" s="214">
        <f t="shared" si="10"/>
        <v>0.5428907168037603</v>
      </c>
      <c r="M17" s="214">
        <f t="shared" si="10"/>
        <v>0.5123674911660777</v>
      </c>
      <c r="N17" s="214">
        <f t="shared" si="10"/>
        <v>0.5700258397932817</v>
      </c>
      <c r="O17" s="214">
        <f t="shared" si="10"/>
        <v>0.668870397811467</v>
      </c>
      <c r="P17" s="198"/>
      <c r="Q17" s="214">
        <f aca="true" t="shared" si="11" ref="Q17:AN17">Q10</f>
        <v>0.7006795497982586</v>
      </c>
      <c r="R17" s="214">
        <f t="shared" si="11"/>
        <v>0.8332912670368501</v>
      </c>
      <c r="S17" s="214">
        <f t="shared" si="11"/>
        <v>0.8540978000683916</v>
      </c>
      <c r="T17" s="214">
        <f t="shared" si="11"/>
        <v>0.8393404004711426</v>
      </c>
      <c r="U17" s="214">
        <f t="shared" si="11"/>
        <v>0.8490824119457426</v>
      </c>
      <c r="V17" s="214">
        <f t="shared" si="11"/>
        <v>0.8529201430274136</v>
      </c>
      <c r="W17" s="214">
        <f t="shared" si="11"/>
        <v>0.8730194916220221</v>
      </c>
      <c r="X17" s="214">
        <f t="shared" si="11"/>
        <v>0.857973327254075</v>
      </c>
      <c r="Y17" s="214">
        <f t="shared" si="11"/>
        <v>0.8692579505300353</v>
      </c>
      <c r="Z17" s="214">
        <f t="shared" si="11"/>
        <v>0.9230593867548159</v>
      </c>
      <c r="AA17" s="214">
        <f t="shared" si="11"/>
        <v>0.8992932862190812</v>
      </c>
      <c r="AB17" s="214">
        <f t="shared" si="11"/>
        <v>0.8853299897412515</v>
      </c>
      <c r="AC17" s="214">
        <f t="shared" si="11"/>
        <v>0.904251681294882</v>
      </c>
      <c r="AD17" s="214">
        <f t="shared" si="11"/>
        <v>0.9228707201169734</v>
      </c>
      <c r="AE17" s="214">
        <f t="shared" si="11"/>
        <v>0.9143964436338766</v>
      </c>
      <c r="AF17" s="214">
        <f t="shared" si="11"/>
        <v>0.927208480565371</v>
      </c>
      <c r="AG17" s="214">
        <f t="shared" si="11"/>
        <v>0.9368517040921007</v>
      </c>
      <c r="AH17" s="214">
        <f t="shared" si="11"/>
        <v>0</v>
      </c>
      <c r="AI17" s="214">
        <f t="shared" si="11"/>
        <v>0</v>
      </c>
      <c r="AJ17" s="214">
        <f t="shared" si="11"/>
        <v>0</v>
      </c>
      <c r="AK17" s="214">
        <f t="shared" si="11"/>
        <v>0</v>
      </c>
      <c r="AL17" s="214">
        <f t="shared" si="11"/>
        <v>0</v>
      </c>
      <c r="AM17" s="214">
        <f t="shared" si="11"/>
        <v>0</v>
      </c>
      <c r="AN17" s="214">
        <f t="shared" si="11"/>
        <v>0</v>
      </c>
    </row>
    <row r="18" spans="1:40" s="218" customFormat="1" ht="12.75">
      <c r="A18" s="216" t="s">
        <v>149</v>
      </c>
      <c r="B18" s="212"/>
      <c r="C18" s="217">
        <f aca="true" t="shared" si="12" ref="C18:O18">C13</f>
        <v>9.601307189542483</v>
      </c>
      <c r="D18" s="217">
        <f t="shared" si="12"/>
        <v>9.718253968253968</v>
      </c>
      <c r="E18" s="217">
        <f t="shared" si="12"/>
        <v>9.3993993993994</v>
      </c>
      <c r="F18" s="217">
        <f t="shared" si="12"/>
        <v>6.263440860215054</v>
      </c>
      <c r="G18" s="217">
        <f t="shared" si="12"/>
        <v>6.601923076923077</v>
      </c>
      <c r="H18" s="217">
        <f t="shared" si="12"/>
        <v>5.448430493273543</v>
      </c>
      <c r="I18" s="217">
        <f t="shared" si="12"/>
        <v>5.421813403416557</v>
      </c>
      <c r="J18" s="217">
        <f t="shared" si="12"/>
        <v>6.013941698352345</v>
      </c>
      <c r="K18" s="217">
        <f t="shared" si="12"/>
        <v>5.507765830346475</v>
      </c>
      <c r="L18" s="217">
        <f t="shared" si="12"/>
        <v>5.5</v>
      </c>
      <c r="M18" s="217">
        <f t="shared" si="12"/>
        <v>5.689873417721519</v>
      </c>
      <c r="N18" s="217">
        <f t="shared" si="12"/>
        <v>5.549685534591195</v>
      </c>
      <c r="O18" s="217">
        <f t="shared" si="12"/>
        <v>5.933265925176946</v>
      </c>
      <c r="P18" s="212"/>
      <c r="Q18" s="217">
        <f aca="true" t="shared" si="13" ref="Q18:AN18">Q13</f>
        <v>6.5014778325123155</v>
      </c>
      <c r="R18" s="217">
        <f t="shared" si="13"/>
        <v>6.276615969581749</v>
      </c>
      <c r="S18" s="217">
        <f t="shared" si="13"/>
        <v>6.156943303204601</v>
      </c>
      <c r="T18" s="217">
        <f t="shared" si="13"/>
        <v>5.913692946058092</v>
      </c>
      <c r="U18" s="217">
        <f t="shared" si="13"/>
        <v>6.223057644110276</v>
      </c>
      <c r="V18" s="217">
        <f t="shared" si="13"/>
        <v>6.249781659388646</v>
      </c>
      <c r="W18" s="217">
        <f t="shared" si="13"/>
        <v>6.3612956810631225</v>
      </c>
      <c r="X18" s="217">
        <f t="shared" si="13"/>
        <v>5.78110599078341</v>
      </c>
      <c r="Y18" s="217">
        <f t="shared" si="13"/>
        <v>5.725368502715283</v>
      </c>
      <c r="Z18" s="217">
        <f t="shared" si="13"/>
        <v>5.872371283538796</v>
      </c>
      <c r="AA18" s="217">
        <f t="shared" si="13"/>
        <v>5.841622035195103</v>
      </c>
      <c r="AB18" s="217">
        <f t="shared" si="13"/>
        <v>5.632342277012328</v>
      </c>
      <c r="AC18" s="217">
        <f t="shared" si="13"/>
        <v>5.707194244604317</v>
      </c>
      <c r="AD18" s="217">
        <f t="shared" si="13"/>
        <v>5.289106145251397</v>
      </c>
      <c r="AE18" s="217">
        <f t="shared" si="13"/>
        <v>5.762931034482759</v>
      </c>
      <c r="AF18" s="217">
        <f t="shared" si="13"/>
        <v>5.813884785819793</v>
      </c>
      <c r="AG18" s="217">
        <f t="shared" si="13"/>
        <v>5.887535816618911</v>
      </c>
      <c r="AH18" s="217">
        <f t="shared" si="13"/>
        <v>0</v>
      </c>
      <c r="AI18" s="217">
        <f t="shared" si="13"/>
        <v>0</v>
      </c>
      <c r="AJ18" s="217">
        <f t="shared" si="13"/>
        <v>0</v>
      </c>
      <c r="AK18" s="217">
        <f t="shared" si="13"/>
        <v>0</v>
      </c>
      <c r="AL18" s="217">
        <f t="shared" si="13"/>
        <v>0</v>
      </c>
      <c r="AM18" s="217">
        <f t="shared" si="13"/>
        <v>0</v>
      </c>
      <c r="AN18" s="217">
        <f t="shared" si="13"/>
        <v>0</v>
      </c>
    </row>
    <row r="19" spans="1:40" s="220" customFormat="1" ht="12.75">
      <c r="A19" s="219" t="s">
        <v>150</v>
      </c>
      <c r="B19" s="198" t="s">
        <v>151</v>
      </c>
      <c r="C19" s="198">
        <f aca="true" t="shared" si="14" ref="C19:O19">_xlfn.IFERROR((C20/C21),0)</f>
        <v>0.013215859030837005</v>
      </c>
      <c r="D19" s="198">
        <f t="shared" si="14"/>
        <v>0.016778523489932886</v>
      </c>
      <c r="E19" s="198">
        <f t="shared" si="14"/>
        <v>0.01804123711340206</v>
      </c>
      <c r="F19" s="198">
        <f t="shared" si="14"/>
        <v>0.03832116788321168</v>
      </c>
      <c r="G19" s="198">
        <f t="shared" si="14"/>
        <v>0.03888888888888889</v>
      </c>
      <c r="H19" s="198">
        <f t="shared" si="14"/>
        <v>0.0673352435530086</v>
      </c>
      <c r="I19" s="198">
        <f t="shared" si="14"/>
        <v>0.05889423076923077</v>
      </c>
      <c r="J19" s="198">
        <f t="shared" si="14"/>
        <v>0.05875440658049354</v>
      </c>
      <c r="K19" s="198">
        <f t="shared" si="14"/>
        <v>0.024757804090419805</v>
      </c>
      <c r="L19" s="198">
        <f t="shared" si="14"/>
        <v>0.03640776699029126</v>
      </c>
      <c r="M19" s="198">
        <f t="shared" si="14"/>
        <v>0.05199516324062878</v>
      </c>
      <c r="N19" s="198">
        <f t="shared" si="14"/>
        <v>0.05304010349288486</v>
      </c>
      <c r="O19" s="198">
        <f t="shared" si="14"/>
        <v>0.04909819639278557</v>
      </c>
      <c r="P19" s="198" t="s">
        <v>151</v>
      </c>
      <c r="Q19" s="198">
        <f aca="true" t="shared" si="15" ref="Q19:AN19">_xlfn.IFERROR((Q20/Q21),0)</f>
        <v>0.0417298937784522</v>
      </c>
      <c r="R19" s="198">
        <f t="shared" si="15"/>
        <v>0.027386541471048513</v>
      </c>
      <c r="S19" s="198">
        <f t="shared" si="15"/>
        <v>0.02236198462613557</v>
      </c>
      <c r="T19" s="198">
        <f t="shared" si="15"/>
        <v>0.018571428571428572</v>
      </c>
      <c r="U19" s="198">
        <f t="shared" si="15"/>
        <v>0.023616734143049933</v>
      </c>
      <c r="V19" s="198">
        <f t="shared" si="15"/>
        <v>0.015718562874251496</v>
      </c>
      <c r="W19" s="198">
        <f t="shared" si="15"/>
        <v>0.019553072625698324</v>
      </c>
      <c r="X19" s="198">
        <f t="shared" si="15"/>
        <v>0.024</v>
      </c>
      <c r="Y19" s="198">
        <f t="shared" si="15"/>
        <v>0.020090732339598186</v>
      </c>
      <c r="Z19" s="198">
        <f t="shared" si="15"/>
        <v>0.027556644213104716</v>
      </c>
      <c r="AA19" s="198">
        <f t="shared" si="15"/>
        <v>0.02309782608695652</v>
      </c>
      <c r="AB19" s="198">
        <f t="shared" si="15"/>
        <v>0.019290603609209707</v>
      </c>
      <c r="AC19" s="198">
        <f t="shared" si="15"/>
        <v>0.023297491039426525</v>
      </c>
      <c r="AD19" s="198">
        <f t="shared" si="15"/>
        <v>0.02447761194029851</v>
      </c>
      <c r="AE19" s="198">
        <f t="shared" si="15"/>
        <v>0.023355869698832205</v>
      </c>
      <c r="AF19" s="198">
        <f t="shared" si="15"/>
        <v>0.03915475450590429</v>
      </c>
      <c r="AG19" s="198">
        <f t="shared" si="15"/>
        <v>0.0220125786163522</v>
      </c>
      <c r="AH19" s="198">
        <f t="shared" si="15"/>
        <v>0</v>
      </c>
      <c r="AI19" s="198">
        <f t="shared" si="15"/>
        <v>0</v>
      </c>
      <c r="AJ19" s="198">
        <f t="shared" si="15"/>
        <v>0</v>
      </c>
      <c r="AK19" s="198">
        <f t="shared" si="15"/>
        <v>0</v>
      </c>
      <c r="AL19" s="198">
        <f t="shared" si="15"/>
        <v>0</v>
      </c>
      <c r="AM19" s="198">
        <f t="shared" si="15"/>
        <v>0</v>
      </c>
      <c r="AN19" s="198">
        <f t="shared" si="15"/>
        <v>0</v>
      </c>
    </row>
    <row r="20" spans="1:40" s="205" customFormat="1" ht="12.75">
      <c r="A20" s="199" t="s">
        <v>152</v>
      </c>
      <c r="B20" s="221"/>
      <c r="C20" s="13">
        <v>3</v>
      </c>
      <c r="D20" s="13">
        <v>5</v>
      </c>
      <c r="E20" s="13">
        <v>7</v>
      </c>
      <c r="F20" s="13">
        <v>21</v>
      </c>
      <c r="G20" s="13">
        <v>21</v>
      </c>
      <c r="H20" s="201">
        <v>47</v>
      </c>
      <c r="I20" s="13">
        <v>49</v>
      </c>
      <c r="J20" s="13">
        <v>50</v>
      </c>
      <c r="K20" s="13">
        <v>23</v>
      </c>
      <c r="L20" s="13">
        <v>30</v>
      </c>
      <c r="M20" s="13">
        <v>43</v>
      </c>
      <c r="N20" s="13">
        <v>41</v>
      </c>
      <c r="O20" s="13">
        <v>49</v>
      </c>
      <c r="P20" s="221"/>
      <c r="Q20" s="13">
        <v>55</v>
      </c>
      <c r="R20" s="13">
        <v>35</v>
      </c>
      <c r="S20" s="13">
        <v>32</v>
      </c>
      <c r="T20" s="13">
        <v>26</v>
      </c>
      <c r="U20" s="13">
        <v>35</v>
      </c>
      <c r="V20" s="13">
        <v>21</v>
      </c>
      <c r="W20" s="13">
        <v>28</v>
      </c>
      <c r="X20" s="13">
        <v>36</v>
      </c>
      <c r="Y20" s="13">
        <v>31</v>
      </c>
      <c r="Z20" s="13">
        <v>45</v>
      </c>
      <c r="AA20" s="13">
        <v>34</v>
      </c>
      <c r="AB20" s="13">
        <v>31</v>
      </c>
      <c r="AC20" s="13">
        <v>39</v>
      </c>
      <c r="AD20" s="13">
        <v>41</v>
      </c>
      <c r="AE20" s="13">
        <v>38</v>
      </c>
      <c r="AF20" s="19">
        <v>63</v>
      </c>
      <c r="AG20" s="211">
        <v>35</v>
      </c>
      <c r="AH20" s="13"/>
      <c r="AI20" s="13"/>
      <c r="AJ20" s="13"/>
      <c r="AK20" s="13"/>
      <c r="AL20" s="13"/>
      <c r="AM20" s="13"/>
      <c r="AN20" s="13"/>
    </row>
    <row r="21" spans="1:40" s="205" customFormat="1" ht="12.75">
      <c r="A21" s="199" t="s">
        <v>153</v>
      </c>
      <c r="B21" s="221"/>
      <c r="C21" s="13">
        <v>227</v>
      </c>
      <c r="D21" s="13">
        <v>298</v>
      </c>
      <c r="E21" s="13">
        <v>388</v>
      </c>
      <c r="F21" s="13">
        <v>548</v>
      </c>
      <c r="G21" s="13">
        <v>540</v>
      </c>
      <c r="H21" s="201">
        <v>698</v>
      </c>
      <c r="I21" s="13">
        <v>832</v>
      </c>
      <c r="J21" s="13">
        <v>851</v>
      </c>
      <c r="K21" s="13">
        <v>929</v>
      </c>
      <c r="L21" s="13">
        <v>824</v>
      </c>
      <c r="M21" s="13">
        <v>827</v>
      </c>
      <c r="N21" s="13">
        <v>773</v>
      </c>
      <c r="O21" s="13">
        <v>998</v>
      </c>
      <c r="P21" s="221"/>
      <c r="Q21" s="13">
        <v>1318</v>
      </c>
      <c r="R21" s="13">
        <v>1278</v>
      </c>
      <c r="S21" s="13">
        <v>1431</v>
      </c>
      <c r="T21" s="13">
        <v>1400</v>
      </c>
      <c r="U21" s="13">
        <v>1482</v>
      </c>
      <c r="V21" s="13">
        <v>1336</v>
      </c>
      <c r="W21" s="13">
        <v>1432</v>
      </c>
      <c r="X21" s="13">
        <v>1500</v>
      </c>
      <c r="Y21" s="13">
        <v>1543</v>
      </c>
      <c r="Z21" s="13">
        <v>1633</v>
      </c>
      <c r="AA21" s="13">
        <v>1472</v>
      </c>
      <c r="AB21" s="13">
        <v>1607</v>
      </c>
      <c r="AC21" s="13">
        <v>1674</v>
      </c>
      <c r="AD21" s="13">
        <v>1675</v>
      </c>
      <c r="AE21" s="13">
        <v>1627</v>
      </c>
      <c r="AF21" s="208">
        <v>1609</v>
      </c>
      <c r="AG21" s="211">
        <v>1590</v>
      </c>
      <c r="AH21" s="13"/>
      <c r="AI21" s="13"/>
      <c r="AJ21" s="13"/>
      <c r="AK21" s="13"/>
      <c r="AL21" s="13"/>
      <c r="AM21" s="13"/>
      <c r="AN21" s="13"/>
    </row>
    <row r="22" spans="1:40" s="10" customFormat="1" ht="12.75">
      <c r="A22" s="196" t="s">
        <v>154</v>
      </c>
      <c r="B22" s="197" t="s">
        <v>155</v>
      </c>
      <c r="C22" s="198">
        <f aca="true" t="shared" si="16" ref="C22:O22">_xlfn.IFERROR((C23/C24),0)</f>
        <v>0</v>
      </c>
      <c r="D22" s="198">
        <f t="shared" si="16"/>
        <v>0.06666666666666667</v>
      </c>
      <c r="E22" s="198">
        <f t="shared" si="16"/>
        <v>0.09523809523809523</v>
      </c>
      <c r="F22" s="198">
        <f t="shared" si="16"/>
        <v>0.0106951871657754</v>
      </c>
      <c r="G22" s="198">
        <f t="shared" si="16"/>
        <v>0.03278688524590164</v>
      </c>
      <c r="H22" s="198">
        <f t="shared" si="16"/>
        <v>0</v>
      </c>
      <c r="I22" s="198">
        <f t="shared" si="16"/>
        <v>0.015503875968992248</v>
      </c>
      <c r="J22" s="198">
        <f t="shared" si="16"/>
        <v>0.016</v>
      </c>
      <c r="K22" s="198">
        <f t="shared" si="16"/>
        <v>0.0125</v>
      </c>
      <c r="L22" s="198">
        <f t="shared" si="16"/>
        <v>0.01904761904761905</v>
      </c>
      <c r="M22" s="198">
        <f t="shared" si="16"/>
        <v>0.029411764705882353</v>
      </c>
      <c r="N22" s="198">
        <f t="shared" si="16"/>
        <v>0</v>
      </c>
      <c r="O22" s="198">
        <f t="shared" si="16"/>
        <v>0</v>
      </c>
      <c r="P22" s="197" t="s">
        <v>155</v>
      </c>
      <c r="Q22" s="198">
        <f aca="true" t="shared" si="17" ref="Q22:AN22">_xlfn.IFERROR((Q23/Q24),0)</f>
        <v>0</v>
      </c>
      <c r="R22" s="198">
        <f t="shared" si="17"/>
        <v>0.015037593984962405</v>
      </c>
      <c r="S22" s="198">
        <f t="shared" si="17"/>
        <v>0.005555555555555556</v>
      </c>
      <c r="T22" s="198">
        <f t="shared" si="17"/>
        <v>0.01935483870967742</v>
      </c>
      <c r="U22" s="198">
        <f t="shared" si="17"/>
        <v>0.016042780748663103</v>
      </c>
      <c r="V22" s="198">
        <f t="shared" si="17"/>
        <v>0</v>
      </c>
      <c r="W22" s="198">
        <f t="shared" si="17"/>
        <v>0</v>
      </c>
      <c r="X22" s="198">
        <f t="shared" si="17"/>
        <v>0</v>
      </c>
      <c r="Y22" s="198">
        <f t="shared" si="17"/>
        <v>0</v>
      </c>
      <c r="Z22" s="198">
        <f t="shared" si="17"/>
        <v>0.012422360248447204</v>
      </c>
      <c r="AA22" s="198">
        <f t="shared" si="17"/>
        <v>0.012987012987012988</v>
      </c>
      <c r="AB22" s="198">
        <f t="shared" si="17"/>
        <v>0</v>
      </c>
      <c r="AC22" s="198">
        <f t="shared" si="17"/>
        <v>0.005917159763313609</v>
      </c>
      <c r="AD22" s="198">
        <f t="shared" si="17"/>
        <v>0</v>
      </c>
      <c r="AE22" s="198">
        <f t="shared" si="17"/>
        <v>0</v>
      </c>
      <c r="AF22" s="198">
        <f t="shared" si="17"/>
        <v>0</v>
      </c>
      <c r="AG22" s="198">
        <f t="shared" si="17"/>
        <v>0</v>
      </c>
      <c r="AH22" s="198">
        <f t="shared" si="17"/>
        <v>0</v>
      </c>
      <c r="AI22" s="198">
        <f t="shared" si="17"/>
        <v>0</v>
      </c>
      <c r="AJ22" s="198">
        <f t="shared" si="17"/>
        <v>0</v>
      </c>
      <c r="AK22" s="198">
        <f t="shared" si="17"/>
        <v>0</v>
      </c>
      <c r="AL22" s="198">
        <f t="shared" si="17"/>
        <v>0</v>
      </c>
      <c r="AM22" s="198">
        <f t="shared" si="17"/>
        <v>0</v>
      </c>
      <c r="AN22" s="198">
        <f t="shared" si="17"/>
        <v>0</v>
      </c>
    </row>
    <row r="23" spans="1:40" s="205" customFormat="1" ht="12.75">
      <c r="A23" s="199" t="s">
        <v>156</v>
      </c>
      <c r="B23" s="221"/>
      <c r="C23" s="13">
        <v>0</v>
      </c>
      <c r="D23" s="13">
        <v>3</v>
      </c>
      <c r="E23" s="13">
        <v>4</v>
      </c>
      <c r="F23" s="13">
        <v>2</v>
      </c>
      <c r="G23" s="13">
        <v>4</v>
      </c>
      <c r="H23" s="13">
        <v>0</v>
      </c>
      <c r="I23" s="13">
        <v>2</v>
      </c>
      <c r="J23" s="13">
        <v>2</v>
      </c>
      <c r="K23" s="13">
        <v>2</v>
      </c>
      <c r="L23" s="13">
        <v>2</v>
      </c>
      <c r="M23" s="13">
        <v>3</v>
      </c>
      <c r="N23" s="13">
        <v>0</v>
      </c>
      <c r="O23" s="13">
        <v>0</v>
      </c>
      <c r="P23" s="221"/>
      <c r="Q23" s="13">
        <v>0</v>
      </c>
      <c r="R23" s="13">
        <v>2</v>
      </c>
      <c r="S23" s="13">
        <v>1</v>
      </c>
      <c r="T23" s="13">
        <v>3</v>
      </c>
      <c r="U23" s="13">
        <v>3</v>
      </c>
      <c r="V23" s="13">
        <v>0</v>
      </c>
      <c r="W23" s="13">
        <v>0</v>
      </c>
      <c r="X23" s="13">
        <v>0</v>
      </c>
      <c r="Y23" s="13">
        <v>0</v>
      </c>
      <c r="Z23" s="13">
        <v>2</v>
      </c>
      <c r="AA23" s="13">
        <v>2</v>
      </c>
      <c r="AB23" s="13">
        <v>0</v>
      </c>
      <c r="AC23" s="13">
        <v>1</v>
      </c>
      <c r="AD23" s="13">
        <v>0</v>
      </c>
      <c r="AE23" s="13">
        <v>0</v>
      </c>
      <c r="AF23" s="19">
        <v>0</v>
      </c>
      <c r="AG23" s="211">
        <v>0</v>
      </c>
      <c r="AH23" s="13"/>
      <c r="AI23" s="13"/>
      <c r="AJ23" s="13"/>
      <c r="AK23" s="13"/>
      <c r="AL23" s="13"/>
      <c r="AM23" s="13"/>
      <c r="AN23" s="13"/>
    </row>
    <row r="24" spans="1:40" s="205" customFormat="1" ht="12.75">
      <c r="A24" s="199" t="s">
        <v>157</v>
      </c>
      <c r="B24" s="221"/>
      <c r="C24" s="13">
        <v>50</v>
      </c>
      <c r="D24" s="13">
        <v>45</v>
      </c>
      <c r="E24" s="13">
        <v>42</v>
      </c>
      <c r="F24" s="13">
        <v>187</v>
      </c>
      <c r="G24" s="13">
        <v>122</v>
      </c>
      <c r="H24" s="13">
        <v>133</v>
      </c>
      <c r="I24" s="13">
        <v>129</v>
      </c>
      <c r="J24" s="13">
        <v>125</v>
      </c>
      <c r="K24" s="13">
        <v>160</v>
      </c>
      <c r="L24" s="13">
        <v>105</v>
      </c>
      <c r="M24" s="13">
        <v>102</v>
      </c>
      <c r="N24" s="13">
        <v>102</v>
      </c>
      <c r="O24" s="13">
        <v>133</v>
      </c>
      <c r="P24" s="221"/>
      <c r="Q24" s="13">
        <v>125</v>
      </c>
      <c r="R24" s="13">
        <v>133</v>
      </c>
      <c r="S24" s="13">
        <v>180</v>
      </c>
      <c r="T24" s="13">
        <v>155</v>
      </c>
      <c r="U24" s="13">
        <v>187</v>
      </c>
      <c r="V24" s="13">
        <v>147</v>
      </c>
      <c r="W24" s="13">
        <v>139</v>
      </c>
      <c r="X24" s="13">
        <v>149</v>
      </c>
      <c r="Y24" s="13">
        <v>128</v>
      </c>
      <c r="Z24" s="13">
        <v>161</v>
      </c>
      <c r="AA24" s="13">
        <v>154</v>
      </c>
      <c r="AB24" s="13">
        <v>172</v>
      </c>
      <c r="AC24" s="13">
        <v>169</v>
      </c>
      <c r="AD24" s="13">
        <v>157</v>
      </c>
      <c r="AE24" s="13">
        <v>175</v>
      </c>
      <c r="AF24" s="24">
        <v>138</v>
      </c>
      <c r="AG24" s="211">
        <v>166</v>
      </c>
      <c r="AH24" s="13"/>
      <c r="AI24" s="13"/>
      <c r="AJ24" s="13"/>
      <c r="AK24" s="13"/>
      <c r="AL24" s="13"/>
      <c r="AM24" s="13"/>
      <c r="AN24" s="13"/>
    </row>
    <row r="25" spans="1:40" ht="12.75">
      <c r="A25" s="193"/>
      <c r="B25" s="222"/>
      <c r="C25" s="9"/>
      <c r="D25" s="9">
        <f>C9</f>
        <v>44531</v>
      </c>
      <c r="E25" s="9">
        <f aca="true" t="shared" si="18" ref="E25:AN25">_XLL.FIMMÊS(D25,0)+1</f>
        <v>44562</v>
      </c>
      <c r="F25" s="9">
        <f t="shared" si="18"/>
        <v>44593</v>
      </c>
      <c r="G25" s="9">
        <f t="shared" si="18"/>
        <v>44621</v>
      </c>
      <c r="H25" s="9">
        <f t="shared" si="18"/>
        <v>44652</v>
      </c>
      <c r="I25" s="9">
        <f t="shared" si="18"/>
        <v>44682</v>
      </c>
      <c r="J25" s="9">
        <f t="shared" si="18"/>
        <v>44713</v>
      </c>
      <c r="K25" s="9">
        <f t="shared" si="18"/>
        <v>44743</v>
      </c>
      <c r="L25" s="9">
        <f t="shared" si="18"/>
        <v>44774</v>
      </c>
      <c r="M25" s="9">
        <f t="shared" si="18"/>
        <v>44805</v>
      </c>
      <c r="N25" s="9">
        <f t="shared" si="18"/>
        <v>44835</v>
      </c>
      <c r="O25" s="9">
        <f t="shared" si="18"/>
        <v>44866</v>
      </c>
      <c r="P25" s="222"/>
      <c r="Q25" s="9">
        <f>_XLL.FIMMÊS(O25,0)+1</f>
        <v>44896</v>
      </c>
      <c r="R25" s="9">
        <f t="shared" si="18"/>
        <v>44927</v>
      </c>
      <c r="S25" s="9">
        <f t="shared" si="18"/>
        <v>44958</v>
      </c>
      <c r="T25" s="9">
        <f t="shared" si="18"/>
        <v>44986</v>
      </c>
      <c r="U25" s="9">
        <f t="shared" si="18"/>
        <v>45017</v>
      </c>
      <c r="V25" s="9">
        <f t="shared" si="18"/>
        <v>45047</v>
      </c>
      <c r="W25" s="9">
        <f t="shared" si="18"/>
        <v>45078</v>
      </c>
      <c r="X25" s="9">
        <f t="shared" si="18"/>
        <v>45108</v>
      </c>
      <c r="Y25" s="9">
        <f t="shared" si="18"/>
        <v>45139</v>
      </c>
      <c r="Z25" s="9">
        <f t="shared" si="18"/>
        <v>45170</v>
      </c>
      <c r="AA25" s="9">
        <f t="shared" si="18"/>
        <v>45200</v>
      </c>
      <c r="AB25" s="9">
        <f t="shared" si="18"/>
        <v>45231</v>
      </c>
      <c r="AC25" s="9">
        <f t="shared" si="18"/>
        <v>45261</v>
      </c>
      <c r="AD25" s="9">
        <f t="shared" si="18"/>
        <v>45292</v>
      </c>
      <c r="AE25" s="9">
        <f t="shared" si="18"/>
        <v>45323</v>
      </c>
      <c r="AF25" s="9">
        <f t="shared" si="18"/>
        <v>45352</v>
      </c>
      <c r="AG25" s="9">
        <f t="shared" si="18"/>
        <v>45383</v>
      </c>
      <c r="AH25" s="9">
        <f t="shared" si="18"/>
        <v>45413</v>
      </c>
      <c r="AI25" s="9">
        <f t="shared" si="18"/>
        <v>45444</v>
      </c>
      <c r="AJ25" s="9">
        <f t="shared" si="18"/>
        <v>45474</v>
      </c>
      <c r="AK25" s="9">
        <f t="shared" si="18"/>
        <v>45505</v>
      </c>
      <c r="AL25" s="9">
        <f t="shared" si="18"/>
        <v>45536</v>
      </c>
      <c r="AM25" s="9">
        <f t="shared" si="18"/>
        <v>45566</v>
      </c>
      <c r="AN25" s="9">
        <f t="shared" si="18"/>
        <v>45597</v>
      </c>
    </row>
    <row r="26" spans="1:40" s="10" customFormat="1" ht="12.75">
      <c r="A26" s="196" t="s">
        <v>158</v>
      </c>
      <c r="B26" s="197" t="s">
        <v>159</v>
      </c>
      <c r="C26" s="198"/>
      <c r="D26" s="198">
        <f aca="true" t="shared" si="19" ref="D26:O26">IF(D28=0,0,(_xlfn.IFERROR((D27/D28),0)))</f>
        <v>0.6464646464646465</v>
      </c>
      <c r="E26" s="198">
        <f t="shared" si="19"/>
        <v>0.7394957983193278</v>
      </c>
      <c r="F26" s="198">
        <f t="shared" si="19"/>
        <v>0.7835051546391752</v>
      </c>
      <c r="G26" s="198">
        <f t="shared" si="19"/>
        <v>0.31313131313131315</v>
      </c>
      <c r="H26" s="198">
        <f t="shared" si="19"/>
        <v>0.12737127371273713</v>
      </c>
      <c r="I26" s="198">
        <f t="shared" si="19"/>
        <v>0.23562152133580705</v>
      </c>
      <c r="J26" s="198">
        <f t="shared" si="19"/>
        <v>0.06524633821571238</v>
      </c>
      <c r="K26" s="198">
        <f t="shared" si="19"/>
        <v>0.013118062563067608</v>
      </c>
      <c r="L26" s="198">
        <f t="shared" si="19"/>
        <v>0.010355029585798817</v>
      </c>
      <c r="M26" s="198">
        <f t="shared" si="19"/>
        <v>0.0020833333333333333</v>
      </c>
      <c r="N26" s="198">
        <f t="shared" si="19"/>
        <v>0.0008496176720475786</v>
      </c>
      <c r="O26" s="198">
        <f t="shared" si="19"/>
        <v>0.0019940179461615153</v>
      </c>
      <c r="P26" s="197" t="s">
        <v>159</v>
      </c>
      <c r="Q26" s="198">
        <f aca="true" t="shared" si="20" ref="Q26:AN26">IF(Q28=0,0,(_xlfn.IFERROR((Q27/Q28),0)))</f>
        <v>0.0019569471624266144</v>
      </c>
      <c r="R26" s="198">
        <f t="shared" si="20"/>
        <v>0.003125</v>
      </c>
      <c r="S26" s="198">
        <f t="shared" si="20"/>
        <v>0</v>
      </c>
      <c r="T26" s="198">
        <f t="shared" si="20"/>
        <v>0.00186219739292365</v>
      </c>
      <c r="U26" s="198">
        <f t="shared" si="20"/>
        <v>0.004037685060565276</v>
      </c>
      <c r="V26" s="198">
        <f t="shared" si="20"/>
        <v>0.002366863905325444</v>
      </c>
      <c r="W26" s="198">
        <f t="shared" si="20"/>
        <v>0.0013802622498274672</v>
      </c>
      <c r="X26" s="198">
        <f t="shared" si="20"/>
        <v>0.002142857142857143</v>
      </c>
      <c r="Y26" s="198">
        <f t="shared" si="20"/>
        <v>0.0012391573729863693</v>
      </c>
      <c r="Z26" s="198">
        <f t="shared" si="20"/>
        <v>0.001148105625717566</v>
      </c>
      <c r="AA26" s="198">
        <f t="shared" si="20"/>
        <v>0.004629629629629629</v>
      </c>
      <c r="AB26" s="198">
        <f t="shared" si="20"/>
        <v>0.004149377593360996</v>
      </c>
      <c r="AC26" s="198">
        <f t="shared" si="20"/>
        <v>0.0013306719893546241</v>
      </c>
      <c r="AD26" s="198">
        <f t="shared" si="20"/>
        <v>0.0034383954154727794</v>
      </c>
      <c r="AE26" s="198">
        <f t="shared" si="20"/>
        <v>0.0014395393474088292</v>
      </c>
      <c r="AF26" s="198">
        <f t="shared" si="20"/>
        <v>0</v>
      </c>
      <c r="AG26" s="198">
        <f t="shared" si="20"/>
        <v>0.00043084877208099956</v>
      </c>
      <c r="AH26" s="198">
        <f t="shared" si="20"/>
        <v>0</v>
      </c>
      <c r="AI26" s="198">
        <f t="shared" si="20"/>
        <v>0</v>
      </c>
      <c r="AJ26" s="198">
        <f t="shared" si="20"/>
        <v>0</v>
      </c>
      <c r="AK26" s="198">
        <f t="shared" si="20"/>
        <v>0</v>
      </c>
      <c r="AL26" s="198">
        <f t="shared" si="20"/>
        <v>0</v>
      </c>
      <c r="AM26" s="198">
        <f t="shared" si="20"/>
        <v>0</v>
      </c>
      <c r="AN26" s="198">
        <f t="shared" si="20"/>
        <v>0</v>
      </c>
    </row>
    <row r="27" spans="1:40" s="205" customFormat="1" ht="12.75">
      <c r="A27" s="199" t="s">
        <v>160</v>
      </c>
      <c r="B27" s="221"/>
      <c r="C27" s="114"/>
      <c r="D27" s="13">
        <v>64</v>
      </c>
      <c r="E27" s="13">
        <v>88</v>
      </c>
      <c r="F27" s="223">
        <v>152</v>
      </c>
      <c r="G27" s="13">
        <v>93</v>
      </c>
      <c r="H27" s="201">
        <v>47</v>
      </c>
      <c r="I27" s="13">
        <v>254</v>
      </c>
      <c r="J27" s="13">
        <v>49</v>
      </c>
      <c r="K27" s="221">
        <v>13</v>
      </c>
      <c r="L27" s="13">
        <v>7</v>
      </c>
      <c r="M27" s="13">
        <v>2</v>
      </c>
      <c r="N27" s="13">
        <v>1</v>
      </c>
      <c r="O27" s="13">
        <v>2</v>
      </c>
      <c r="P27" s="221"/>
      <c r="Q27" s="13">
        <v>2</v>
      </c>
      <c r="R27" s="13">
        <v>4</v>
      </c>
      <c r="S27" s="13">
        <v>0</v>
      </c>
      <c r="T27" s="13">
        <v>2</v>
      </c>
      <c r="U27" s="13">
        <v>6</v>
      </c>
      <c r="V27" s="13">
        <v>4</v>
      </c>
      <c r="W27" s="13">
        <v>2</v>
      </c>
      <c r="X27" s="13">
        <v>3</v>
      </c>
      <c r="Y27" s="13">
        <v>2</v>
      </c>
      <c r="Z27" s="13">
        <v>2</v>
      </c>
      <c r="AA27" s="13">
        <v>5</v>
      </c>
      <c r="AB27" s="13">
        <v>5</v>
      </c>
      <c r="AC27" s="13">
        <v>2</v>
      </c>
      <c r="AD27" s="13">
        <v>6</v>
      </c>
      <c r="AE27" s="13">
        <v>3</v>
      </c>
      <c r="AF27" s="19">
        <v>0</v>
      </c>
      <c r="AG27" s="211">
        <v>1</v>
      </c>
      <c r="AH27" s="13"/>
      <c r="AI27" s="13"/>
      <c r="AJ27" s="13"/>
      <c r="AK27" s="13"/>
      <c r="AL27" s="13"/>
      <c r="AM27" s="13"/>
      <c r="AN27" s="13"/>
    </row>
    <row r="28" spans="1:40" s="205" customFormat="1" ht="12.75">
      <c r="A28" s="199" t="s">
        <v>161</v>
      </c>
      <c r="B28" s="221"/>
      <c r="C28" s="13"/>
      <c r="D28" s="13">
        <v>99</v>
      </c>
      <c r="E28" s="13">
        <v>119</v>
      </c>
      <c r="F28" s="223">
        <v>194</v>
      </c>
      <c r="G28" s="13">
        <v>297</v>
      </c>
      <c r="H28" s="201">
        <v>369</v>
      </c>
      <c r="I28" s="13">
        <v>1078</v>
      </c>
      <c r="J28" s="13">
        <v>751</v>
      </c>
      <c r="K28" s="221">
        <v>991</v>
      </c>
      <c r="L28" s="13">
        <v>676</v>
      </c>
      <c r="M28" s="13">
        <v>960</v>
      </c>
      <c r="N28" s="13">
        <v>1177</v>
      </c>
      <c r="O28" s="13">
        <v>1003</v>
      </c>
      <c r="P28" s="221"/>
      <c r="Q28" s="13">
        <v>1022</v>
      </c>
      <c r="R28" s="13">
        <v>1280</v>
      </c>
      <c r="S28" s="13">
        <v>1194</v>
      </c>
      <c r="T28" s="13">
        <v>1074</v>
      </c>
      <c r="U28" s="13">
        <v>1486</v>
      </c>
      <c r="V28" s="13">
        <v>1690</v>
      </c>
      <c r="W28" s="13">
        <v>1449</v>
      </c>
      <c r="X28" s="13">
        <v>1400</v>
      </c>
      <c r="Y28" s="13">
        <v>1614</v>
      </c>
      <c r="Z28" s="13">
        <v>1742</v>
      </c>
      <c r="AA28" s="13">
        <v>1080</v>
      </c>
      <c r="AB28" s="13">
        <v>1205</v>
      </c>
      <c r="AC28" s="13">
        <v>1503</v>
      </c>
      <c r="AD28" s="13">
        <v>1745</v>
      </c>
      <c r="AE28" s="13">
        <v>2084</v>
      </c>
      <c r="AF28" s="208">
        <v>1570</v>
      </c>
      <c r="AG28" s="211">
        <v>2321</v>
      </c>
      <c r="AH28" s="13"/>
      <c r="AI28" s="13"/>
      <c r="AJ28" s="13"/>
      <c r="AK28" s="13"/>
      <c r="AL28" s="13"/>
      <c r="AM28" s="13"/>
      <c r="AN28" s="13"/>
    </row>
    <row r="29" spans="1:40" ht="12.75">
      <c r="A29" s="193"/>
      <c r="B29" s="222"/>
      <c r="C29" s="9">
        <f>C9</f>
        <v>44531</v>
      </c>
      <c r="D29" s="9">
        <f aca="true" t="shared" si="21" ref="D29:AN29">_XLL.FIMMÊS(C29,0)+1</f>
        <v>44562</v>
      </c>
      <c r="E29" s="9">
        <f t="shared" si="21"/>
        <v>44593</v>
      </c>
      <c r="F29" s="9">
        <f t="shared" si="21"/>
        <v>44621</v>
      </c>
      <c r="G29" s="9">
        <f t="shared" si="21"/>
        <v>44652</v>
      </c>
      <c r="H29" s="9">
        <f t="shared" si="21"/>
        <v>44682</v>
      </c>
      <c r="I29" s="9">
        <f t="shared" si="21"/>
        <v>44713</v>
      </c>
      <c r="J29" s="9">
        <f t="shared" si="21"/>
        <v>44743</v>
      </c>
      <c r="K29" s="9">
        <f t="shared" si="21"/>
        <v>44774</v>
      </c>
      <c r="L29" s="9">
        <f t="shared" si="21"/>
        <v>44805</v>
      </c>
      <c r="M29" s="9">
        <f t="shared" si="21"/>
        <v>44835</v>
      </c>
      <c r="N29" s="9">
        <f t="shared" si="21"/>
        <v>44866</v>
      </c>
      <c r="O29" s="9">
        <f t="shared" si="21"/>
        <v>44896</v>
      </c>
      <c r="P29" s="222"/>
      <c r="Q29" s="9">
        <f>_XLL.FIMMÊS(O29,0)+1</f>
        <v>44927</v>
      </c>
      <c r="R29" s="9">
        <f t="shared" si="21"/>
        <v>44958</v>
      </c>
      <c r="S29" s="9">
        <f t="shared" si="21"/>
        <v>44986</v>
      </c>
      <c r="T29" s="9">
        <f t="shared" si="21"/>
        <v>45017</v>
      </c>
      <c r="U29" s="9">
        <f t="shared" si="21"/>
        <v>45047</v>
      </c>
      <c r="V29" s="9">
        <f t="shared" si="21"/>
        <v>45078</v>
      </c>
      <c r="W29" s="9">
        <f t="shared" si="21"/>
        <v>45108</v>
      </c>
      <c r="X29" s="9">
        <f t="shared" si="21"/>
        <v>45139</v>
      </c>
      <c r="Y29" s="9">
        <f t="shared" si="21"/>
        <v>45170</v>
      </c>
      <c r="Z29" s="9">
        <f t="shared" si="21"/>
        <v>45200</v>
      </c>
      <c r="AA29" s="9">
        <f t="shared" si="21"/>
        <v>45231</v>
      </c>
      <c r="AB29" s="9">
        <f t="shared" si="21"/>
        <v>45261</v>
      </c>
      <c r="AC29" s="9">
        <f t="shared" si="21"/>
        <v>45292</v>
      </c>
      <c r="AD29" s="9">
        <f t="shared" si="21"/>
        <v>45323</v>
      </c>
      <c r="AE29" s="9">
        <f t="shared" si="21"/>
        <v>45352</v>
      </c>
      <c r="AF29" s="9">
        <f t="shared" si="21"/>
        <v>45383</v>
      </c>
      <c r="AG29" s="9">
        <f t="shared" si="21"/>
        <v>45413</v>
      </c>
      <c r="AH29" s="9">
        <f t="shared" si="21"/>
        <v>45444</v>
      </c>
      <c r="AI29" s="9">
        <f t="shared" si="21"/>
        <v>45474</v>
      </c>
      <c r="AJ29" s="9">
        <f t="shared" si="21"/>
        <v>45505</v>
      </c>
      <c r="AK29" s="9">
        <f t="shared" si="21"/>
        <v>45536</v>
      </c>
      <c r="AL29" s="9">
        <f t="shared" si="21"/>
        <v>45566</v>
      </c>
      <c r="AM29" s="9">
        <f t="shared" si="21"/>
        <v>45597</v>
      </c>
      <c r="AN29" s="9">
        <f t="shared" si="21"/>
        <v>45627</v>
      </c>
    </row>
    <row r="30" spans="1:40" s="10" customFormat="1" ht="25.5">
      <c r="A30" s="196" t="s">
        <v>162</v>
      </c>
      <c r="B30" s="224" t="s">
        <v>159</v>
      </c>
      <c r="C30" s="198">
        <f aca="true" t="shared" si="22" ref="C30:O30">IF(C32=0,0,(_xlfn.IFERROR((C31/C32),0)))</f>
        <v>0</v>
      </c>
      <c r="D30" s="198">
        <f t="shared" si="22"/>
        <v>0.04597701149425287</v>
      </c>
      <c r="E30" s="198">
        <f t="shared" si="22"/>
        <v>0.09126984126984126</v>
      </c>
      <c r="F30" s="198">
        <f t="shared" si="22"/>
        <v>0.026785714285714284</v>
      </c>
      <c r="G30" s="198">
        <f t="shared" si="22"/>
        <v>0</v>
      </c>
      <c r="H30" s="198">
        <f t="shared" si="22"/>
        <v>0</v>
      </c>
      <c r="I30" s="198">
        <f t="shared" si="22"/>
        <v>0.011286681715575621</v>
      </c>
      <c r="J30" s="198">
        <f t="shared" si="22"/>
        <v>0.04462474645030426</v>
      </c>
      <c r="K30" s="198">
        <f t="shared" si="22"/>
        <v>0.008264462809917356</v>
      </c>
      <c r="L30" s="198">
        <f t="shared" si="22"/>
        <v>0</v>
      </c>
      <c r="M30" s="198">
        <f t="shared" si="22"/>
        <v>0</v>
      </c>
      <c r="N30" s="198">
        <f t="shared" si="22"/>
        <v>0</v>
      </c>
      <c r="O30" s="198">
        <f t="shared" si="22"/>
        <v>0.012750455373406194</v>
      </c>
      <c r="P30" s="224" t="s">
        <v>159</v>
      </c>
      <c r="Q30" s="198">
        <f aca="true" t="shared" si="23" ref="Q30:AN30">IF(Q32=0,0,(_xlfn.IFERROR((Q31/Q32),0)))</f>
        <v>0.004815409309791332</v>
      </c>
      <c r="R30" s="198">
        <f t="shared" si="23"/>
        <v>0.0054446460980036296</v>
      </c>
      <c r="S30" s="198">
        <f t="shared" si="23"/>
        <v>0</v>
      </c>
      <c r="T30" s="198">
        <f t="shared" si="23"/>
        <v>0</v>
      </c>
      <c r="U30" s="198">
        <f t="shared" si="23"/>
        <v>0.001447178002894356</v>
      </c>
      <c r="V30" s="198">
        <f t="shared" si="23"/>
        <v>0.0014903129657228018</v>
      </c>
      <c r="W30" s="198">
        <f t="shared" si="23"/>
        <v>0.0030211480362537764</v>
      </c>
      <c r="X30" s="198">
        <f t="shared" si="23"/>
        <v>0.0014367816091954023</v>
      </c>
      <c r="Y30" s="198">
        <f t="shared" si="23"/>
        <v>0.0058309037900874635</v>
      </c>
      <c r="Z30" s="198">
        <f t="shared" si="23"/>
        <v>0.002793296089385475</v>
      </c>
      <c r="AA30" s="198">
        <f t="shared" si="23"/>
        <v>0.0029717682020802376</v>
      </c>
      <c r="AB30" s="198">
        <f t="shared" si="23"/>
        <v>0.00554016620498615</v>
      </c>
      <c r="AC30" s="198">
        <f t="shared" si="23"/>
        <v>0.002717391304347826</v>
      </c>
      <c r="AD30" s="198">
        <f t="shared" si="23"/>
        <v>0.0014367816091954023</v>
      </c>
      <c r="AE30" s="198">
        <f t="shared" si="23"/>
        <v>0.0029455081001472753</v>
      </c>
      <c r="AF30" s="198">
        <f t="shared" si="23"/>
        <v>0.004709576138147566</v>
      </c>
      <c r="AG30" s="198">
        <f t="shared" si="23"/>
        <v>0.0013550135501355014</v>
      </c>
      <c r="AH30" s="198">
        <f t="shared" si="23"/>
        <v>0</v>
      </c>
      <c r="AI30" s="198">
        <f t="shared" si="23"/>
        <v>0</v>
      </c>
      <c r="AJ30" s="198">
        <f t="shared" si="23"/>
        <v>0</v>
      </c>
      <c r="AK30" s="198">
        <f t="shared" si="23"/>
        <v>0</v>
      </c>
      <c r="AL30" s="198">
        <f t="shared" si="23"/>
        <v>0</v>
      </c>
      <c r="AM30" s="198">
        <f t="shared" si="23"/>
        <v>0</v>
      </c>
      <c r="AN30" s="198">
        <f t="shared" si="23"/>
        <v>0</v>
      </c>
    </row>
    <row r="31" spans="1:40" s="205" customFormat="1" ht="25.5">
      <c r="A31" s="225" t="s">
        <v>163</v>
      </c>
      <c r="B31" s="226"/>
      <c r="C31" s="114">
        <v>0</v>
      </c>
      <c r="D31" s="114">
        <v>8</v>
      </c>
      <c r="E31" s="114">
        <v>23</v>
      </c>
      <c r="F31" s="227">
        <v>9</v>
      </c>
      <c r="G31" s="114">
        <v>0</v>
      </c>
      <c r="H31" s="201">
        <v>0</v>
      </c>
      <c r="I31" s="13">
        <v>5</v>
      </c>
      <c r="J31" s="13">
        <v>22</v>
      </c>
      <c r="K31" s="13">
        <v>4</v>
      </c>
      <c r="L31" s="13">
        <v>0</v>
      </c>
      <c r="M31" s="13">
        <v>0</v>
      </c>
      <c r="N31" s="13">
        <v>0</v>
      </c>
      <c r="O31" s="13">
        <v>7</v>
      </c>
      <c r="P31" s="226"/>
      <c r="Q31" s="13">
        <v>3</v>
      </c>
      <c r="R31" s="13">
        <v>3</v>
      </c>
      <c r="S31" s="13">
        <v>0</v>
      </c>
      <c r="T31" s="13">
        <v>0</v>
      </c>
      <c r="U31" s="13">
        <v>1</v>
      </c>
      <c r="V31" s="13">
        <v>1</v>
      </c>
      <c r="W31" s="13">
        <v>2</v>
      </c>
      <c r="X31" s="13">
        <v>1</v>
      </c>
      <c r="Y31" s="13">
        <v>4</v>
      </c>
      <c r="Z31" s="13">
        <v>2</v>
      </c>
      <c r="AA31" s="13">
        <v>2</v>
      </c>
      <c r="AB31" s="13">
        <v>4</v>
      </c>
      <c r="AC31" s="13">
        <v>2</v>
      </c>
      <c r="AD31" s="13">
        <v>1</v>
      </c>
      <c r="AE31" s="13">
        <v>2</v>
      </c>
      <c r="AF31" s="19">
        <v>3</v>
      </c>
      <c r="AG31" s="211">
        <v>1</v>
      </c>
      <c r="AH31" s="13"/>
      <c r="AI31" s="13"/>
      <c r="AJ31" s="13"/>
      <c r="AK31" s="13"/>
      <c r="AL31" s="13"/>
      <c r="AM31" s="13"/>
      <c r="AN31" s="13"/>
    </row>
    <row r="32" spans="1:40" s="205" customFormat="1" ht="12.75">
      <c r="A32" s="228" t="s">
        <v>164</v>
      </c>
      <c r="B32" s="226"/>
      <c r="C32" s="114">
        <v>108</v>
      </c>
      <c r="D32" s="114">
        <v>174</v>
      </c>
      <c r="E32" s="114">
        <v>252</v>
      </c>
      <c r="F32" s="227">
        <v>336</v>
      </c>
      <c r="G32" s="114">
        <v>384</v>
      </c>
      <c r="H32" s="201">
        <v>446</v>
      </c>
      <c r="I32" s="13">
        <v>443</v>
      </c>
      <c r="J32" s="13">
        <v>493</v>
      </c>
      <c r="K32" s="13">
        <v>484</v>
      </c>
      <c r="L32" s="13">
        <v>502</v>
      </c>
      <c r="M32" s="13">
        <v>509</v>
      </c>
      <c r="N32" s="13">
        <v>454</v>
      </c>
      <c r="O32" s="13">
        <v>549</v>
      </c>
      <c r="P32" s="226"/>
      <c r="Q32" s="13">
        <v>623</v>
      </c>
      <c r="R32" s="13">
        <v>551</v>
      </c>
      <c r="S32" s="13">
        <v>638</v>
      </c>
      <c r="T32" s="13">
        <v>637</v>
      </c>
      <c r="U32" s="13">
        <v>691</v>
      </c>
      <c r="V32" s="13">
        <v>671</v>
      </c>
      <c r="W32" s="13">
        <v>662</v>
      </c>
      <c r="X32" s="13">
        <v>696</v>
      </c>
      <c r="Y32" s="13">
        <v>686</v>
      </c>
      <c r="Z32" s="13">
        <v>716</v>
      </c>
      <c r="AA32" s="13">
        <v>673</v>
      </c>
      <c r="AB32" s="13">
        <v>722</v>
      </c>
      <c r="AC32" s="13">
        <v>736</v>
      </c>
      <c r="AD32" s="13">
        <v>696</v>
      </c>
      <c r="AE32" s="13">
        <v>679</v>
      </c>
      <c r="AF32" s="24">
        <v>637</v>
      </c>
      <c r="AG32" s="211">
        <v>738</v>
      </c>
      <c r="AH32" s="13"/>
      <c r="AI32" s="13"/>
      <c r="AJ32" s="13"/>
      <c r="AK32" s="13"/>
      <c r="AL32" s="13"/>
      <c r="AM32" s="13"/>
      <c r="AN32" s="13"/>
    </row>
    <row r="33" spans="1:40" s="10" customFormat="1" ht="25.5">
      <c r="A33" s="196" t="s">
        <v>165</v>
      </c>
      <c r="B33" s="224" t="s">
        <v>166</v>
      </c>
      <c r="C33" s="198">
        <f aca="true" t="shared" si="24" ref="C33:O33">IF(C35=0,0,(_xlfn.IFERROR((C34/C35),0)))</f>
        <v>0.018518518518518517</v>
      </c>
      <c r="D33" s="198">
        <f t="shared" si="24"/>
        <v>0</v>
      </c>
      <c r="E33" s="198">
        <f t="shared" si="24"/>
        <v>0.04365079365079365</v>
      </c>
      <c r="F33" s="198">
        <f t="shared" si="24"/>
        <v>0.023809523809523808</v>
      </c>
      <c r="G33" s="198">
        <f t="shared" si="24"/>
        <v>0.052083333333333336</v>
      </c>
      <c r="H33" s="198">
        <f t="shared" si="24"/>
        <v>0.01569506726457399</v>
      </c>
      <c r="I33" s="198">
        <f t="shared" si="24"/>
        <v>0.029345372460496615</v>
      </c>
      <c r="J33" s="198">
        <f t="shared" si="24"/>
        <v>0.016227180527383367</v>
      </c>
      <c r="K33" s="198">
        <f t="shared" si="24"/>
        <v>0.01859504132231405</v>
      </c>
      <c r="L33" s="198">
        <f t="shared" si="24"/>
        <v>0.017928286852589643</v>
      </c>
      <c r="M33" s="198">
        <f t="shared" si="24"/>
        <v>0.015717092337917484</v>
      </c>
      <c r="N33" s="198">
        <f t="shared" si="24"/>
        <v>0.022026431718061675</v>
      </c>
      <c r="O33" s="198">
        <f t="shared" si="24"/>
        <v>0.03278688524590164</v>
      </c>
      <c r="P33" s="224" t="s">
        <v>166</v>
      </c>
      <c r="Q33" s="198">
        <f aca="true" t="shared" si="25" ref="Q33:AN33">IF(Q35=0,0,(_xlfn.IFERROR((Q34/Q35),0)))</f>
        <v>0.02086677367576244</v>
      </c>
      <c r="R33" s="198">
        <f t="shared" si="25"/>
        <v>0.018148820326678767</v>
      </c>
      <c r="S33" s="198">
        <f t="shared" si="25"/>
        <v>0.014106583072100314</v>
      </c>
      <c r="T33" s="198">
        <f t="shared" si="25"/>
        <v>0.0282574568288854</v>
      </c>
      <c r="U33" s="198">
        <f t="shared" si="25"/>
        <v>0.023154848046309694</v>
      </c>
      <c r="V33" s="198">
        <f t="shared" si="25"/>
        <v>0.019374068554396422</v>
      </c>
      <c r="W33" s="198">
        <f t="shared" si="25"/>
        <v>0.00906344410876133</v>
      </c>
      <c r="X33" s="198">
        <f t="shared" si="25"/>
        <v>0.021551724137931036</v>
      </c>
      <c r="Y33" s="198">
        <f t="shared" si="25"/>
        <v>0.011661807580174927</v>
      </c>
      <c r="Z33" s="198">
        <f t="shared" si="25"/>
        <v>0.01675977653631285</v>
      </c>
      <c r="AA33" s="198">
        <f t="shared" si="25"/>
        <v>0.01188707280832095</v>
      </c>
      <c r="AB33" s="198">
        <f t="shared" si="25"/>
        <v>0.013850415512465374</v>
      </c>
      <c r="AC33" s="198">
        <f t="shared" si="25"/>
        <v>0.028532608695652172</v>
      </c>
      <c r="AD33" s="198">
        <f t="shared" si="25"/>
        <v>0.014367816091954023</v>
      </c>
      <c r="AE33" s="198">
        <f t="shared" si="25"/>
        <v>0.014727540500736377</v>
      </c>
      <c r="AF33" s="198">
        <f t="shared" si="25"/>
        <v>0.015698587127158554</v>
      </c>
      <c r="AG33" s="198">
        <f t="shared" si="25"/>
        <v>0.01084010840108401</v>
      </c>
      <c r="AH33" s="198">
        <f t="shared" si="25"/>
        <v>0</v>
      </c>
      <c r="AI33" s="198">
        <f t="shared" si="25"/>
        <v>0</v>
      </c>
      <c r="AJ33" s="198">
        <f t="shared" si="25"/>
        <v>0</v>
      </c>
      <c r="AK33" s="198">
        <f t="shared" si="25"/>
        <v>0</v>
      </c>
      <c r="AL33" s="198">
        <f t="shared" si="25"/>
        <v>0</v>
      </c>
      <c r="AM33" s="198">
        <f t="shared" si="25"/>
        <v>0</v>
      </c>
      <c r="AN33" s="198">
        <f t="shared" si="25"/>
        <v>0</v>
      </c>
    </row>
    <row r="34" spans="1:40" s="205" customFormat="1" ht="12.75">
      <c r="A34" s="225" t="s">
        <v>167</v>
      </c>
      <c r="B34" s="226"/>
      <c r="C34" s="114">
        <v>2</v>
      </c>
      <c r="D34" s="114">
        <v>0</v>
      </c>
      <c r="E34" s="114">
        <v>11</v>
      </c>
      <c r="F34" s="114">
        <v>8</v>
      </c>
      <c r="G34" s="114">
        <v>20</v>
      </c>
      <c r="H34" s="201">
        <v>7</v>
      </c>
      <c r="I34" s="13">
        <v>13</v>
      </c>
      <c r="J34" s="13">
        <v>8</v>
      </c>
      <c r="K34" s="13">
        <v>9</v>
      </c>
      <c r="L34" s="13">
        <v>9</v>
      </c>
      <c r="M34" s="13">
        <v>8</v>
      </c>
      <c r="N34" s="13">
        <v>10</v>
      </c>
      <c r="O34" s="13">
        <v>18</v>
      </c>
      <c r="P34" s="226"/>
      <c r="Q34" s="13">
        <v>13</v>
      </c>
      <c r="R34" s="13">
        <v>10</v>
      </c>
      <c r="S34" s="13">
        <v>9</v>
      </c>
      <c r="T34" s="13">
        <v>18</v>
      </c>
      <c r="U34" s="13">
        <v>16</v>
      </c>
      <c r="V34" s="13">
        <v>13</v>
      </c>
      <c r="W34" s="13">
        <v>6</v>
      </c>
      <c r="X34" s="13">
        <v>15</v>
      </c>
      <c r="Y34" s="13">
        <v>8</v>
      </c>
      <c r="Z34" s="13">
        <v>12</v>
      </c>
      <c r="AA34" s="13">
        <v>8</v>
      </c>
      <c r="AB34" s="13">
        <v>10</v>
      </c>
      <c r="AC34" s="13">
        <v>21</v>
      </c>
      <c r="AD34" s="13">
        <v>10</v>
      </c>
      <c r="AE34" s="13">
        <v>10</v>
      </c>
      <c r="AF34" s="19">
        <v>10</v>
      </c>
      <c r="AG34" s="211">
        <v>8</v>
      </c>
      <c r="AH34" s="13"/>
      <c r="AI34" s="13"/>
      <c r="AJ34" s="13"/>
      <c r="AK34" s="13"/>
      <c r="AL34" s="13"/>
      <c r="AM34" s="13"/>
      <c r="AN34" s="13"/>
    </row>
    <row r="35" spans="1:40" s="205" customFormat="1" ht="12.75">
      <c r="A35" s="228" t="s">
        <v>164</v>
      </c>
      <c r="B35" s="226"/>
      <c r="C35" s="114">
        <f>C32</f>
        <v>108</v>
      </c>
      <c r="D35" s="114">
        <f aca="true" t="shared" si="26" ref="D35:O35">D32</f>
        <v>174</v>
      </c>
      <c r="E35" s="114">
        <f t="shared" si="26"/>
        <v>252</v>
      </c>
      <c r="F35" s="114">
        <f t="shared" si="26"/>
        <v>336</v>
      </c>
      <c r="G35" s="114">
        <v>384</v>
      </c>
      <c r="H35" s="114">
        <f t="shared" si="26"/>
        <v>446</v>
      </c>
      <c r="I35" s="114">
        <f t="shared" si="26"/>
        <v>443</v>
      </c>
      <c r="J35" s="114">
        <f t="shared" si="26"/>
        <v>493</v>
      </c>
      <c r="K35" s="114">
        <f t="shared" si="26"/>
        <v>484</v>
      </c>
      <c r="L35" s="114">
        <f t="shared" si="26"/>
        <v>502</v>
      </c>
      <c r="M35" s="114">
        <f t="shared" si="26"/>
        <v>509</v>
      </c>
      <c r="N35" s="114">
        <f t="shared" si="26"/>
        <v>454</v>
      </c>
      <c r="O35" s="114">
        <f t="shared" si="26"/>
        <v>549</v>
      </c>
      <c r="P35" s="226"/>
      <c r="Q35" s="114">
        <f aca="true" t="shared" si="27" ref="Q35:AB35">Q32</f>
        <v>623</v>
      </c>
      <c r="R35" s="114">
        <f t="shared" si="27"/>
        <v>551</v>
      </c>
      <c r="S35" s="114">
        <f t="shared" si="27"/>
        <v>638</v>
      </c>
      <c r="T35" s="114">
        <f t="shared" si="27"/>
        <v>637</v>
      </c>
      <c r="U35" s="114">
        <f t="shared" si="27"/>
        <v>691</v>
      </c>
      <c r="V35" s="114">
        <f t="shared" si="27"/>
        <v>671</v>
      </c>
      <c r="W35" s="114">
        <f t="shared" si="27"/>
        <v>662</v>
      </c>
      <c r="X35" s="114">
        <f t="shared" si="27"/>
        <v>696</v>
      </c>
      <c r="Y35" s="114">
        <f t="shared" si="27"/>
        <v>686</v>
      </c>
      <c r="Z35" s="114">
        <f t="shared" si="27"/>
        <v>716</v>
      </c>
      <c r="AA35" s="114">
        <f t="shared" si="27"/>
        <v>673</v>
      </c>
      <c r="AB35" s="114">
        <f t="shared" si="27"/>
        <v>722</v>
      </c>
      <c r="AC35" s="114">
        <v>736</v>
      </c>
      <c r="AD35" s="114">
        <v>696</v>
      </c>
      <c r="AE35" s="114">
        <v>679</v>
      </c>
      <c r="AF35" s="69">
        <v>637</v>
      </c>
      <c r="AG35" s="229">
        <v>738</v>
      </c>
      <c r="AH35" s="114"/>
      <c r="AI35" s="114"/>
      <c r="AJ35" s="114"/>
      <c r="AK35" s="114"/>
      <c r="AL35" s="114"/>
      <c r="AM35" s="114"/>
      <c r="AN35" s="114"/>
    </row>
    <row r="36" spans="1:40" s="10" customFormat="1" ht="12.75">
      <c r="A36" s="196" t="s">
        <v>168</v>
      </c>
      <c r="B36" s="224" t="s">
        <v>169</v>
      </c>
      <c r="C36" s="198">
        <f aca="true" t="shared" si="28" ref="C36:O36">IF(C38=0,0,(_xlfn.IFERROR((C37/C38),0)))</f>
        <v>0</v>
      </c>
      <c r="D36" s="198">
        <f t="shared" si="28"/>
        <v>0</v>
      </c>
      <c r="E36" s="198">
        <f t="shared" si="28"/>
        <v>0</v>
      </c>
      <c r="F36" s="198">
        <f t="shared" si="28"/>
        <v>0</v>
      </c>
      <c r="G36" s="198">
        <f t="shared" si="28"/>
        <v>0.5</v>
      </c>
      <c r="H36" s="198">
        <f t="shared" si="28"/>
        <v>0.75</v>
      </c>
      <c r="I36" s="198">
        <f t="shared" si="28"/>
        <v>0.609375</v>
      </c>
      <c r="J36" s="198">
        <f t="shared" si="28"/>
        <v>0.5873015873015873</v>
      </c>
      <c r="K36" s="198">
        <f t="shared" si="28"/>
        <v>0.686046511627907</v>
      </c>
      <c r="L36" s="198">
        <f t="shared" si="28"/>
        <v>0.6724137931034483</v>
      </c>
      <c r="M36" s="198">
        <f t="shared" si="28"/>
        <v>0.7534246575342466</v>
      </c>
      <c r="N36" s="198">
        <f t="shared" si="28"/>
        <v>0.6962025316455697</v>
      </c>
      <c r="O36" s="198">
        <f t="shared" si="28"/>
        <v>0.7159090909090909</v>
      </c>
      <c r="P36" s="224" t="s">
        <v>169</v>
      </c>
      <c r="Q36" s="198">
        <f aca="true" t="shared" si="29" ref="Q36:AN36">IF(Q38=0,0,(_xlfn.IFERROR((Q37/Q38),0)))</f>
        <v>0.5632183908045977</v>
      </c>
      <c r="R36" s="198">
        <f t="shared" si="29"/>
        <v>0.7052631578947368</v>
      </c>
      <c r="S36" s="198">
        <f t="shared" si="29"/>
        <v>0.6701030927835051</v>
      </c>
      <c r="T36" s="198">
        <f t="shared" si="29"/>
        <v>0.672566371681416</v>
      </c>
      <c r="U36" s="198">
        <f t="shared" si="29"/>
        <v>0.696</v>
      </c>
      <c r="V36" s="198">
        <f t="shared" si="29"/>
        <v>0.6346153846153846</v>
      </c>
      <c r="W36" s="198">
        <f t="shared" si="29"/>
        <v>0.6422018348623854</v>
      </c>
      <c r="X36" s="198">
        <f t="shared" si="29"/>
        <v>0.6044776119402985</v>
      </c>
      <c r="Y36" s="198">
        <f t="shared" si="29"/>
        <v>0.6115702479338843</v>
      </c>
      <c r="Z36" s="198">
        <f t="shared" si="29"/>
        <v>0.5982905982905983</v>
      </c>
      <c r="AA36" s="198">
        <f t="shared" si="29"/>
        <v>0.5853658536585366</v>
      </c>
      <c r="AB36" s="198">
        <f t="shared" si="29"/>
        <v>0.5392156862745098</v>
      </c>
      <c r="AC36" s="198">
        <f t="shared" si="29"/>
        <v>0.5943396226415094</v>
      </c>
      <c r="AD36" s="198">
        <f t="shared" si="29"/>
        <v>0.6804123711340206</v>
      </c>
      <c r="AE36" s="198">
        <f t="shared" si="29"/>
        <v>0.59375</v>
      </c>
      <c r="AF36" s="198">
        <f t="shared" si="29"/>
        <v>0.6238532110091743</v>
      </c>
      <c r="AG36" s="198">
        <f t="shared" si="29"/>
        <v>0.5517241379310345</v>
      </c>
      <c r="AH36" s="198">
        <f t="shared" si="29"/>
        <v>0</v>
      </c>
      <c r="AI36" s="198">
        <f t="shared" si="29"/>
        <v>0</v>
      </c>
      <c r="AJ36" s="198">
        <f t="shared" si="29"/>
        <v>0</v>
      </c>
      <c r="AK36" s="198">
        <f t="shared" si="29"/>
        <v>0</v>
      </c>
      <c r="AL36" s="198">
        <f t="shared" si="29"/>
        <v>0</v>
      </c>
      <c r="AM36" s="198">
        <f t="shared" si="29"/>
        <v>0</v>
      </c>
      <c r="AN36" s="198">
        <f t="shared" si="29"/>
        <v>0</v>
      </c>
    </row>
    <row r="37" spans="1:40" s="205" customFormat="1" ht="12.75">
      <c r="A37" s="199" t="s">
        <v>170</v>
      </c>
      <c r="B37" s="226"/>
      <c r="C37" s="13">
        <v>0</v>
      </c>
      <c r="D37" s="13">
        <v>0</v>
      </c>
      <c r="E37" s="13">
        <v>0</v>
      </c>
      <c r="F37" s="13">
        <v>0</v>
      </c>
      <c r="G37" s="13">
        <v>1</v>
      </c>
      <c r="H37" s="201">
        <v>30</v>
      </c>
      <c r="I37" s="13">
        <v>39</v>
      </c>
      <c r="J37" s="13">
        <v>37</v>
      </c>
      <c r="K37" s="223">
        <v>59</v>
      </c>
      <c r="L37" s="13">
        <v>39</v>
      </c>
      <c r="M37" s="13">
        <v>55</v>
      </c>
      <c r="N37" s="13">
        <v>55</v>
      </c>
      <c r="O37" s="13">
        <v>63</v>
      </c>
      <c r="P37" s="226"/>
      <c r="Q37" s="15">
        <v>49</v>
      </c>
      <c r="R37" s="13">
        <v>67</v>
      </c>
      <c r="S37" s="13">
        <v>65</v>
      </c>
      <c r="T37" s="13">
        <v>76</v>
      </c>
      <c r="U37" s="13">
        <v>87</v>
      </c>
      <c r="V37" s="13">
        <v>66</v>
      </c>
      <c r="W37" s="13">
        <v>70</v>
      </c>
      <c r="X37" s="13">
        <v>81</v>
      </c>
      <c r="Y37" s="13">
        <v>74</v>
      </c>
      <c r="Z37" s="13">
        <v>70</v>
      </c>
      <c r="AA37" s="13">
        <v>72</v>
      </c>
      <c r="AB37" s="13">
        <v>55</v>
      </c>
      <c r="AC37" s="13">
        <v>63</v>
      </c>
      <c r="AD37" s="13">
        <v>66</v>
      </c>
      <c r="AE37" s="13">
        <v>57</v>
      </c>
      <c r="AF37" s="19">
        <v>68</v>
      </c>
      <c r="AG37" s="211">
        <v>64</v>
      </c>
      <c r="AH37" s="13"/>
      <c r="AI37" s="13"/>
      <c r="AJ37" s="13"/>
      <c r="AK37" s="13"/>
      <c r="AL37" s="13"/>
      <c r="AM37" s="13"/>
      <c r="AN37" s="13"/>
    </row>
    <row r="38" spans="1:40" s="205" customFormat="1" ht="12.75">
      <c r="A38" s="199" t="s">
        <v>171</v>
      </c>
      <c r="B38" s="226"/>
      <c r="C38" s="13">
        <v>0</v>
      </c>
      <c r="D38" s="13">
        <v>0</v>
      </c>
      <c r="E38" s="13">
        <v>0</v>
      </c>
      <c r="F38" s="13">
        <v>0</v>
      </c>
      <c r="G38" s="13">
        <v>2</v>
      </c>
      <c r="H38" s="201">
        <v>40</v>
      </c>
      <c r="I38" s="13">
        <v>64</v>
      </c>
      <c r="J38" s="13">
        <v>63</v>
      </c>
      <c r="K38" s="223">
        <v>86</v>
      </c>
      <c r="L38" s="13">
        <v>58</v>
      </c>
      <c r="M38" s="13">
        <v>73</v>
      </c>
      <c r="N38" s="13">
        <v>79</v>
      </c>
      <c r="O38" s="13">
        <v>88</v>
      </c>
      <c r="P38" s="226"/>
      <c r="Q38" s="20">
        <v>87</v>
      </c>
      <c r="R38" s="13">
        <v>95</v>
      </c>
      <c r="S38" s="13">
        <v>97</v>
      </c>
      <c r="T38" s="13">
        <v>113</v>
      </c>
      <c r="U38" s="13">
        <v>125</v>
      </c>
      <c r="V38" s="13">
        <v>104</v>
      </c>
      <c r="W38" s="13">
        <v>109</v>
      </c>
      <c r="X38" s="13">
        <v>134</v>
      </c>
      <c r="Y38" s="13">
        <v>121</v>
      </c>
      <c r="Z38" s="13">
        <v>117</v>
      </c>
      <c r="AA38" s="13">
        <v>123</v>
      </c>
      <c r="AB38" s="13">
        <v>102</v>
      </c>
      <c r="AC38" s="13">
        <v>106</v>
      </c>
      <c r="AD38" s="13">
        <v>97</v>
      </c>
      <c r="AE38" s="13">
        <v>96</v>
      </c>
      <c r="AF38" s="24">
        <v>109</v>
      </c>
      <c r="AG38" s="211">
        <v>116</v>
      </c>
      <c r="AH38" s="13"/>
      <c r="AI38" s="13"/>
      <c r="AJ38" s="13"/>
      <c r="AK38" s="13"/>
      <c r="AL38" s="13"/>
      <c r="AM38" s="13"/>
      <c r="AN38" s="13"/>
    </row>
    <row r="39" spans="1:40" s="10" customFormat="1" ht="25.5">
      <c r="A39" s="196" t="s">
        <v>172</v>
      </c>
      <c r="B39" s="230">
        <v>1</v>
      </c>
      <c r="C39" s="198">
        <f>IF((C41=0),1,IF((ISBLANK(C41)),0,(_xlfn.IFERROR((C40/C41),0))))</f>
        <v>1</v>
      </c>
      <c r="D39" s="198">
        <f aca="true" t="shared" si="30" ref="D39:O39">IF((D41=0),1,IF((ISBLANK(D41)),0,(_xlfn.IFERROR((D40/D41),0))))</f>
        <v>1</v>
      </c>
      <c r="E39" s="198">
        <f t="shared" si="30"/>
        <v>1</v>
      </c>
      <c r="F39" s="198">
        <f t="shared" si="30"/>
        <v>1</v>
      </c>
      <c r="G39" s="198">
        <f t="shared" si="30"/>
        <v>1</v>
      </c>
      <c r="H39" s="198">
        <f t="shared" si="30"/>
        <v>1</v>
      </c>
      <c r="I39" s="198">
        <f t="shared" si="30"/>
        <v>1</v>
      </c>
      <c r="J39" s="198">
        <f t="shared" si="30"/>
        <v>1</v>
      </c>
      <c r="K39" s="198">
        <f t="shared" si="30"/>
        <v>1</v>
      </c>
      <c r="L39" s="198">
        <f t="shared" si="30"/>
        <v>1</v>
      </c>
      <c r="M39" s="198">
        <f t="shared" si="30"/>
        <v>1</v>
      </c>
      <c r="N39" s="198">
        <f t="shared" si="30"/>
        <v>1</v>
      </c>
      <c r="O39" s="198">
        <f t="shared" si="30"/>
        <v>1</v>
      </c>
      <c r="P39" s="230">
        <v>1</v>
      </c>
      <c r="Q39" s="198">
        <f aca="true" t="shared" si="31" ref="Q39:AN39">IF((Q41=0),1,IF((ISBLANK(Q41)),0,(_xlfn.IFERROR((Q40/Q41),0))))</f>
        <v>1</v>
      </c>
      <c r="R39" s="198">
        <f t="shared" si="31"/>
        <v>1</v>
      </c>
      <c r="S39" s="198">
        <f t="shared" si="31"/>
        <v>1</v>
      </c>
      <c r="T39" s="198">
        <f t="shared" si="31"/>
        <v>1</v>
      </c>
      <c r="U39" s="198">
        <f t="shared" si="31"/>
        <v>1</v>
      </c>
      <c r="V39" s="198">
        <f t="shared" si="31"/>
        <v>1</v>
      </c>
      <c r="W39" s="198">
        <f t="shared" si="31"/>
        <v>1</v>
      </c>
      <c r="X39" s="198">
        <f t="shared" si="31"/>
        <v>1</v>
      </c>
      <c r="Y39" s="198">
        <f t="shared" si="31"/>
        <v>1</v>
      </c>
      <c r="Z39" s="198">
        <f t="shared" si="31"/>
        <v>1</v>
      </c>
      <c r="AA39" s="198">
        <f t="shared" si="31"/>
        <v>1</v>
      </c>
      <c r="AB39" s="198">
        <f t="shared" si="31"/>
        <v>1</v>
      </c>
      <c r="AC39" s="198">
        <f t="shared" si="31"/>
        <v>1</v>
      </c>
      <c r="AD39" s="198">
        <f t="shared" si="31"/>
        <v>1</v>
      </c>
      <c r="AE39" s="198">
        <f t="shared" si="31"/>
        <v>1</v>
      </c>
      <c r="AF39" s="198">
        <f t="shared" si="31"/>
        <v>1</v>
      </c>
      <c r="AG39" s="198">
        <f t="shared" si="31"/>
        <v>1</v>
      </c>
      <c r="AH39" s="198">
        <f t="shared" si="31"/>
        <v>0</v>
      </c>
      <c r="AI39" s="198">
        <f t="shared" si="31"/>
        <v>0</v>
      </c>
      <c r="AJ39" s="198">
        <f t="shared" si="31"/>
        <v>0</v>
      </c>
      <c r="AK39" s="198">
        <f t="shared" si="31"/>
        <v>0</v>
      </c>
      <c r="AL39" s="198">
        <f t="shared" si="31"/>
        <v>0</v>
      </c>
      <c r="AM39" s="198">
        <f t="shared" si="31"/>
        <v>0</v>
      </c>
      <c r="AN39" s="198">
        <f t="shared" si="31"/>
        <v>0</v>
      </c>
    </row>
    <row r="40" spans="1:40" s="205" customFormat="1" ht="25.5">
      <c r="A40" s="199" t="s">
        <v>173</v>
      </c>
      <c r="B40" s="226"/>
      <c r="C40" s="13">
        <v>0</v>
      </c>
      <c r="D40" s="13">
        <v>0</v>
      </c>
      <c r="E40" s="13">
        <v>0</v>
      </c>
      <c r="F40" s="13">
        <v>0</v>
      </c>
      <c r="G40" s="13">
        <v>1</v>
      </c>
      <c r="H40" s="13">
        <v>30</v>
      </c>
      <c r="I40" s="13">
        <v>39</v>
      </c>
      <c r="J40" s="13">
        <v>37</v>
      </c>
      <c r="K40" s="223">
        <v>59</v>
      </c>
      <c r="L40" s="13">
        <v>39</v>
      </c>
      <c r="M40" s="13">
        <v>55</v>
      </c>
      <c r="N40" s="13">
        <v>55</v>
      </c>
      <c r="O40" s="13">
        <v>63</v>
      </c>
      <c r="P40" s="226"/>
      <c r="Q40" s="13">
        <v>49</v>
      </c>
      <c r="R40" s="13">
        <v>67</v>
      </c>
      <c r="S40" s="13">
        <v>65</v>
      </c>
      <c r="T40" s="13">
        <v>76</v>
      </c>
      <c r="U40" s="13">
        <v>87</v>
      </c>
      <c r="V40" s="13">
        <v>66</v>
      </c>
      <c r="W40" s="13">
        <v>70</v>
      </c>
      <c r="X40" s="13">
        <v>81</v>
      </c>
      <c r="Y40" s="13">
        <v>74</v>
      </c>
      <c r="Z40" s="13">
        <v>70</v>
      </c>
      <c r="AA40" s="13">
        <v>72</v>
      </c>
      <c r="AB40" s="13">
        <v>55</v>
      </c>
      <c r="AC40" s="13">
        <v>63</v>
      </c>
      <c r="AD40" s="13">
        <v>66</v>
      </c>
      <c r="AE40" s="13">
        <v>57</v>
      </c>
      <c r="AF40" s="13">
        <v>68</v>
      </c>
      <c r="AG40" s="211">
        <v>64</v>
      </c>
      <c r="AH40" s="13"/>
      <c r="AI40" s="13"/>
      <c r="AJ40" s="13"/>
      <c r="AK40" s="13"/>
      <c r="AL40" s="13"/>
      <c r="AM40" s="13"/>
      <c r="AN40" s="13"/>
    </row>
    <row r="41" spans="1:40" s="205" customFormat="1" ht="12.75">
      <c r="A41" s="199" t="s">
        <v>174</v>
      </c>
      <c r="B41" s="226"/>
      <c r="C41" s="13">
        <f>IF(ISBLANK(C37),"",C37)</f>
        <v>0</v>
      </c>
      <c r="D41" s="13">
        <f aca="true" t="shared" si="32" ref="D41:O41">IF(ISBLANK(D37),"",D37)</f>
        <v>0</v>
      </c>
      <c r="E41" s="13">
        <f t="shared" si="32"/>
        <v>0</v>
      </c>
      <c r="F41" s="13">
        <f t="shared" si="32"/>
        <v>0</v>
      </c>
      <c r="G41" s="13">
        <v>1</v>
      </c>
      <c r="H41" s="13">
        <f t="shared" si="32"/>
        <v>30</v>
      </c>
      <c r="I41" s="13">
        <f t="shared" si="32"/>
        <v>39</v>
      </c>
      <c r="J41" s="13">
        <f t="shared" si="32"/>
        <v>37</v>
      </c>
      <c r="K41" s="223">
        <v>59</v>
      </c>
      <c r="L41" s="13">
        <f t="shared" si="32"/>
        <v>39</v>
      </c>
      <c r="M41" s="13">
        <f t="shared" si="32"/>
        <v>55</v>
      </c>
      <c r="N41" s="13">
        <v>55</v>
      </c>
      <c r="O41" s="13">
        <f t="shared" si="32"/>
        <v>63</v>
      </c>
      <c r="P41" s="226"/>
      <c r="Q41" s="13">
        <f>IF(ISBLANK(Q37),"",Q37)</f>
        <v>49</v>
      </c>
      <c r="R41" s="13">
        <f>IF(ISBLANK(R37),"",R37)</f>
        <v>67</v>
      </c>
      <c r="S41" s="13">
        <v>65</v>
      </c>
      <c r="T41" s="13">
        <v>76</v>
      </c>
      <c r="U41" s="13">
        <f aca="true" t="shared" si="33" ref="U41:AC41">IF(ISBLANK(U37),"",U37)</f>
        <v>87</v>
      </c>
      <c r="V41" s="13">
        <v>66</v>
      </c>
      <c r="W41" s="13">
        <f t="shared" si="33"/>
        <v>70</v>
      </c>
      <c r="X41" s="13">
        <f t="shared" si="33"/>
        <v>81</v>
      </c>
      <c r="Y41" s="13">
        <f t="shared" si="33"/>
        <v>74</v>
      </c>
      <c r="Z41" s="13">
        <f t="shared" si="33"/>
        <v>70</v>
      </c>
      <c r="AA41" s="13">
        <f t="shared" si="33"/>
        <v>72</v>
      </c>
      <c r="AB41" s="13">
        <f t="shared" si="33"/>
        <v>55</v>
      </c>
      <c r="AC41" s="13">
        <f t="shared" si="33"/>
        <v>63</v>
      </c>
      <c r="AD41" s="13">
        <v>66</v>
      </c>
      <c r="AE41" s="13">
        <f aca="true" t="shared" si="34" ref="AE41:AN41">IF(ISBLANK(AE37),"",AE37)</f>
        <v>57</v>
      </c>
      <c r="AF41" s="13">
        <f t="shared" si="34"/>
        <v>68</v>
      </c>
      <c r="AG41" s="211">
        <f t="shared" si="34"/>
        <v>64</v>
      </c>
      <c r="AH41" s="13">
        <f t="shared" si="34"/>
      </c>
      <c r="AI41" s="13">
        <f t="shared" si="34"/>
      </c>
      <c r="AJ41" s="13">
        <f t="shared" si="34"/>
      </c>
      <c r="AK41" s="13">
        <f t="shared" si="34"/>
      </c>
      <c r="AL41" s="13">
        <f t="shared" si="34"/>
      </c>
      <c r="AM41" s="13">
        <f t="shared" si="34"/>
      </c>
      <c r="AN41" s="13">
        <f t="shared" si="34"/>
      </c>
    </row>
    <row r="42" spans="1:40" s="10" customFormat="1" ht="12.75">
      <c r="A42" s="196" t="s">
        <v>175</v>
      </c>
      <c r="B42" s="197" t="s">
        <v>155</v>
      </c>
      <c r="C42" s="198">
        <f>IF(C44=0,0,(_xlfn.IFERROR((C43/C44),0)))</f>
        <v>0</v>
      </c>
      <c r="D42" s="198">
        <f aca="true" t="shared" si="35" ref="D42:O42">IF(D44=0,0,(_xlfn.IFERROR((D43/D44),0)))</f>
        <v>0</v>
      </c>
      <c r="E42" s="198">
        <f t="shared" si="35"/>
        <v>0</v>
      </c>
      <c r="F42" s="198">
        <f t="shared" si="35"/>
        <v>0</v>
      </c>
      <c r="G42" s="198">
        <f t="shared" si="35"/>
        <v>0</v>
      </c>
      <c r="H42" s="198">
        <f t="shared" si="35"/>
        <v>0</v>
      </c>
      <c r="I42" s="198">
        <f t="shared" si="35"/>
        <v>0</v>
      </c>
      <c r="J42" s="198">
        <f t="shared" si="35"/>
        <v>0</v>
      </c>
      <c r="K42" s="198">
        <f t="shared" si="35"/>
        <v>0</v>
      </c>
      <c r="L42" s="198">
        <f t="shared" si="35"/>
        <v>0</v>
      </c>
      <c r="M42" s="198">
        <f t="shared" si="35"/>
        <v>0</v>
      </c>
      <c r="N42" s="198">
        <f t="shared" si="35"/>
        <v>0</v>
      </c>
      <c r="O42" s="198">
        <f t="shared" si="35"/>
        <v>0</v>
      </c>
      <c r="P42" s="197" t="s">
        <v>155</v>
      </c>
      <c r="Q42" s="198">
        <f aca="true" t="shared" si="36" ref="Q42:AN42">IF(Q44=0,0,(_xlfn.IFERROR((Q43/Q44),0)))</f>
        <v>0</v>
      </c>
      <c r="R42" s="198">
        <f t="shared" si="36"/>
        <v>0</v>
      </c>
      <c r="S42" s="198">
        <f t="shared" si="36"/>
        <v>0</v>
      </c>
      <c r="T42" s="198">
        <f t="shared" si="36"/>
        <v>0</v>
      </c>
      <c r="U42" s="198">
        <f t="shared" si="36"/>
        <v>0</v>
      </c>
      <c r="V42" s="198">
        <f t="shared" si="36"/>
        <v>0</v>
      </c>
      <c r="W42" s="198">
        <f t="shared" si="36"/>
        <v>0</v>
      </c>
      <c r="X42" s="198">
        <f t="shared" si="36"/>
        <v>0</v>
      </c>
      <c r="Y42" s="198">
        <f t="shared" si="36"/>
        <v>0</v>
      </c>
      <c r="Z42" s="198">
        <f t="shared" si="36"/>
        <v>0</v>
      </c>
      <c r="AA42" s="198">
        <f t="shared" si="36"/>
        <v>0</v>
      </c>
      <c r="AB42" s="198">
        <f t="shared" si="36"/>
        <v>0</v>
      </c>
      <c r="AC42" s="198">
        <f t="shared" si="36"/>
        <v>0</v>
      </c>
      <c r="AD42" s="198">
        <f t="shared" si="36"/>
        <v>0</v>
      </c>
      <c r="AE42" s="198">
        <f t="shared" si="36"/>
        <v>0</v>
      </c>
      <c r="AF42" s="198">
        <f t="shared" si="36"/>
        <v>0</v>
      </c>
      <c r="AG42" s="198">
        <f t="shared" si="36"/>
        <v>0</v>
      </c>
      <c r="AH42" s="198">
        <f t="shared" si="36"/>
        <v>0</v>
      </c>
      <c r="AI42" s="198">
        <f t="shared" si="36"/>
        <v>0</v>
      </c>
      <c r="AJ42" s="198">
        <f t="shared" si="36"/>
        <v>0</v>
      </c>
      <c r="AK42" s="198">
        <f t="shared" si="36"/>
        <v>0</v>
      </c>
      <c r="AL42" s="198">
        <f t="shared" si="36"/>
        <v>0</v>
      </c>
      <c r="AM42" s="198">
        <f t="shared" si="36"/>
        <v>0</v>
      </c>
      <c r="AN42" s="198">
        <f t="shared" si="36"/>
        <v>0</v>
      </c>
    </row>
    <row r="43" spans="1:40" s="205" customFormat="1" ht="12.75">
      <c r="A43" s="225" t="s">
        <v>176</v>
      </c>
      <c r="B43" s="221"/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221"/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211">
        <v>0</v>
      </c>
      <c r="AH43" s="13"/>
      <c r="AI43" s="13"/>
      <c r="AJ43" s="13"/>
      <c r="AK43" s="13"/>
      <c r="AL43" s="13"/>
      <c r="AM43" s="13"/>
      <c r="AN43" s="13"/>
    </row>
    <row r="44" spans="1:40" s="205" customFormat="1" ht="12.75">
      <c r="A44" s="225" t="s">
        <v>177</v>
      </c>
      <c r="B44" s="221"/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1</v>
      </c>
      <c r="J44" s="13">
        <v>12</v>
      </c>
      <c r="K44" s="13">
        <v>26</v>
      </c>
      <c r="L44" s="13">
        <v>44</v>
      </c>
      <c r="M44" s="13">
        <v>60</v>
      </c>
      <c r="N44" s="13">
        <v>64</v>
      </c>
      <c r="O44" s="13">
        <v>82</v>
      </c>
      <c r="P44" s="221"/>
      <c r="Q44" s="13">
        <v>126</v>
      </c>
      <c r="R44" s="13">
        <v>151</v>
      </c>
      <c r="S44" s="13">
        <v>192</v>
      </c>
      <c r="T44" s="13">
        <v>152</v>
      </c>
      <c r="U44" s="13">
        <v>201</v>
      </c>
      <c r="V44" s="13">
        <v>199</v>
      </c>
      <c r="W44" s="13">
        <v>226</v>
      </c>
      <c r="X44" s="13">
        <v>271</v>
      </c>
      <c r="Y44" s="13">
        <v>254</v>
      </c>
      <c r="Z44" s="13">
        <v>298</v>
      </c>
      <c r="AA44" s="13">
        <v>321</v>
      </c>
      <c r="AB44" s="13">
        <v>309</v>
      </c>
      <c r="AC44" s="13">
        <v>375</v>
      </c>
      <c r="AD44" s="13">
        <v>330</v>
      </c>
      <c r="AE44" s="13">
        <v>351</v>
      </c>
      <c r="AF44" s="13">
        <v>398</v>
      </c>
      <c r="AG44" s="211">
        <v>380</v>
      </c>
      <c r="AH44" s="13"/>
      <c r="AI44" s="13"/>
      <c r="AJ44" s="13"/>
      <c r="AK44" s="13"/>
      <c r="AL44" s="13"/>
      <c r="AM44" s="13"/>
      <c r="AN44" s="13"/>
    </row>
    <row r="45" spans="1:40" s="10" customFormat="1" ht="25.5">
      <c r="A45" s="196" t="s">
        <v>178</v>
      </c>
      <c r="B45" s="197" t="s">
        <v>179</v>
      </c>
      <c r="C45" s="198">
        <f>IF((C47=0),1,IF((ISBLANK(C47)),0,IF((C47=0),1,((_xlfn.IFERROR((C46/C47),0))))))</f>
        <v>1</v>
      </c>
      <c r="D45" s="198">
        <f aca="true" t="shared" si="37" ref="D45:O45">IF((D47=0),1,IF((ISBLANK(D47)),0,IF((D47=0),1,((_xlfn.IFERROR((D46/D47),0))))))</f>
        <v>1</v>
      </c>
      <c r="E45" s="198">
        <f t="shared" si="37"/>
        <v>1</v>
      </c>
      <c r="F45" s="198">
        <f t="shared" si="37"/>
        <v>1</v>
      </c>
      <c r="G45" s="198">
        <f t="shared" si="37"/>
        <v>1</v>
      </c>
      <c r="H45" s="198">
        <f t="shared" si="37"/>
        <v>1</v>
      </c>
      <c r="I45" s="198">
        <f t="shared" si="37"/>
        <v>1</v>
      </c>
      <c r="J45" s="198">
        <f t="shared" si="37"/>
        <v>1</v>
      </c>
      <c r="K45" s="198">
        <f t="shared" si="37"/>
        <v>1</v>
      </c>
      <c r="L45" s="198">
        <f t="shared" si="37"/>
        <v>1</v>
      </c>
      <c r="M45" s="198">
        <f t="shared" si="37"/>
        <v>1</v>
      </c>
      <c r="N45" s="198">
        <f t="shared" si="37"/>
        <v>1</v>
      </c>
      <c r="O45" s="198">
        <f t="shared" si="37"/>
        <v>1</v>
      </c>
      <c r="P45" s="197" t="s">
        <v>179</v>
      </c>
      <c r="Q45" s="198">
        <f aca="true" t="shared" si="38" ref="Q45:AN45">IF((Q47=0),1,IF((ISBLANK(Q47)),0,IF((Q47=0),1,((_xlfn.IFERROR((Q46/Q47),0))))))</f>
        <v>1</v>
      </c>
      <c r="R45" s="198">
        <f t="shared" si="38"/>
        <v>1</v>
      </c>
      <c r="S45" s="198">
        <f t="shared" si="38"/>
        <v>1</v>
      </c>
      <c r="T45" s="198">
        <f t="shared" si="38"/>
        <v>1</v>
      </c>
      <c r="U45" s="198">
        <f t="shared" si="38"/>
        <v>1</v>
      </c>
      <c r="V45" s="198">
        <f t="shared" si="38"/>
        <v>1</v>
      </c>
      <c r="W45" s="198">
        <f t="shared" si="38"/>
        <v>1</v>
      </c>
      <c r="X45" s="198">
        <f t="shared" si="38"/>
        <v>1</v>
      </c>
      <c r="Y45" s="198">
        <f t="shared" si="38"/>
        <v>1</v>
      </c>
      <c r="Z45" s="198">
        <f t="shared" si="38"/>
        <v>1</v>
      </c>
      <c r="AA45" s="198">
        <f t="shared" si="38"/>
        <v>1</v>
      </c>
      <c r="AB45" s="198">
        <f t="shared" si="38"/>
        <v>1</v>
      </c>
      <c r="AC45" s="198">
        <f t="shared" si="38"/>
        <v>1</v>
      </c>
      <c r="AD45" s="198">
        <f t="shared" si="38"/>
        <v>1</v>
      </c>
      <c r="AE45" s="198">
        <f t="shared" si="38"/>
        <v>1</v>
      </c>
      <c r="AF45" s="198">
        <f t="shared" si="38"/>
        <v>1</v>
      </c>
      <c r="AG45" s="198">
        <f t="shared" si="38"/>
        <v>1</v>
      </c>
      <c r="AH45" s="198">
        <f t="shared" si="38"/>
        <v>1</v>
      </c>
      <c r="AI45" s="198">
        <f t="shared" si="38"/>
        <v>1</v>
      </c>
      <c r="AJ45" s="198">
        <f t="shared" si="38"/>
        <v>1</v>
      </c>
      <c r="AK45" s="198">
        <f t="shared" si="38"/>
        <v>1</v>
      </c>
      <c r="AL45" s="198">
        <f t="shared" si="38"/>
        <v>1</v>
      </c>
      <c r="AM45" s="198">
        <f t="shared" si="38"/>
        <v>1</v>
      </c>
      <c r="AN45" s="198">
        <f t="shared" si="38"/>
        <v>1</v>
      </c>
    </row>
    <row r="46" spans="1:40" s="205" customFormat="1" ht="12.75">
      <c r="A46" s="225" t="s">
        <v>180</v>
      </c>
      <c r="B46" s="221"/>
      <c r="C46" s="13">
        <v>0</v>
      </c>
      <c r="D46" s="13">
        <v>1</v>
      </c>
      <c r="E46" s="13">
        <v>8</v>
      </c>
      <c r="F46" s="13">
        <v>1</v>
      </c>
      <c r="G46" s="13">
        <v>7</v>
      </c>
      <c r="H46" s="13">
        <v>7</v>
      </c>
      <c r="I46" s="13">
        <v>8</v>
      </c>
      <c r="J46" s="13">
        <v>6</v>
      </c>
      <c r="K46" s="13">
        <v>6</v>
      </c>
      <c r="L46" s="13">
        <v>1</v>
      </c>
      <c r="M46" s="13">
        <v>2</v>
      </c>
      <c r="N46" s="13">
        <v>9</v>
      </c>
      <c r="O46" s="13">
        <v>5</v>
      </c>
      <c r="P46" s="221"/>
      <c r="Q46" s="13">
        <v>8</v>
      </c>
      <c r="R46" s="13">
        <v>3</v>
      </c>
      <c r="S46" s="13">
        <v>1</v>
      </c>
      <c r="T46" s="13">
        <v>2</v>
      </c>
      <c r="U46" s="13">
        <v>1</v>
      </c>
      <c r="V46" s="13">
        <v>3</v>
      </c>
      <c r="W46" s="13">
        <v>6</v>
      </c>
      <c r="X46" s="13">
        <v>3</v>
      </c>
      <c r="Y46" s="13">
        <v>2</v>
      </c>
      <c r="Z46" s="13">
        <v>5</v>
      </c>
      <c r="AA46" s="13">
        <v>1</v>
      </c>
      <c r="AB46" s="13">
        <v>10</v>
      </c>
      <c r="AC46" s="13">
        <v>3</v>
      </c>
      <c r="AD46" s="13">
        <v>2</v>
      </c>
      <c r="AE46" s="13">
        <v>1</v>
      </c>
      <c r="AF46" s="13">
        <v>1</v>
      </c>
      <c r="AG46" s="211">
        <v>1</v>
      </c>
      <c r="AH46" s="13"/>
      <c r="AI46" s="13"/>
      <c r="AJ46" s="13"/>
      <c r="AK46" s="13"/>
      <c r="AL46" s="13"/>
      <c r="AM46" s="13"/>
      <c r="AN46" s="13"/>
    </row>
    <row r="47" spans="1:40" s="205" customFormat="1" ht="12.75">
      <c r="A47" s="225" t="s">
        <v>181</v>
      </c>
      <c r="B47" s="221"/>
      <c r="C47" s="13">
        <v>0</v>
      </c>
      <c r="D47" s="13">
        <v>1</v>
      </c>
      <c r="E47" s="13">
        <v>8</v>
      </c>
      <c r="F47" s="13">
        <v>1</v>
      </c>
      <c r="G47" s="13">
        <v>7</v>
      </c>
      <c r="H47" s="13">
        <v>7</v>
      </c>
      <c r="I47" s="13">
        <v>8</v>
      </c>
      <c r="J47" s="13">
        <v>6</v>
      </c>
      <c r="K47" s="13">
        <v>6</v>
      </c>
      <c r="L47" s="13">
        <v>1</v>
      </c>
      <c r="M47" s="13">
        <v>2</v>
      </c>
      <c r="N47" s="13">
        <v>9</v>
      </c>
      <c r="O47" s="13">
        <v>5</v>
      </c>
      <c r="P47" s="221"/>
      <c r="Q47" s="13">
        <v>8</v>
      </c>
      <c r="R47" s="13">
        <v>3</v>
      </c>
      <c r="S47" s="13">
        <v>1</v>
      </c>
      <c r="T47" s="13">
        <v>2</v>
      </c>
      <c r="U47" s="13">
        <v>1</v>
      </c>
      <c r="V47" s="13">
        <v>3</v>
      </c>
      <c r="W47" s="13">
        <v>6</v>
      </c>
      <c r="X47" s="13">
        <v>3</v>
      </c>
      <c r="Y47" s="13">
        <v>2</v>
      </c>
      <c r="Z47" s="13">
        <v>5</v>
      </c>
      <c r="AA47" s="13">
        <v>1</v>
      </c>
      <c r="AB47" s="13">
        <v>10</v>
      </c>
      <c r="AC47" s="13">
        <v>3</v>
      </c>
      <c r="AD47" s="13">
        <v>2</v>
      </c>
      <c r="AE47" s="13">
        <v>1</v>
      </c>
      <c r="AF47" s="13">
        <v>1</v>
      </c>
      <c r="AG47" s="211">
        <v>1</v>
      </c>
      <c r="AH47" s="13"/>
      <c r="AI47" s="13"/>
      <c r="AJ47" s="13"/>
      <c r="AK47" s="13"/>
      <c r="AL47" s="13"/>
      <c r="AM47" s="13"/>
      <c r="AN47" s="13"/>
    </row>
    <row r="48" spans="1:40" s="10" customFormat="1" ht="12.75">
      <c r="A48" s="196" t="s">
        <v>182</v>
      </c>
      <c r="B48" s="231">
        <v>1</v>
      </c>
      <c r="C48" s="209">
        <f aca="true" t="shared" si="39" ref="C48:O48">_xlfn.IFERROR((C49/C50),0)</f>
        <v>0</v>
      </c>
      <c r="D48" s="209">
        <f t="shared" si="39"/>
        <v>1.23</v>
      </c>
      <c r="E48" s="209">
        <f t="shared" si="39"/>
        <v>1.48</v>
      </c>
      <c r="F48" s="209">
        <f t="shared" si="39"/>
        <v>1.0975</v>
      </c>
      <c r="G48" s="209">
        <f t="shared" si="39"/>
        <v>1.14</v>
      </c>
      <c r="H48" s="209">
        <f t="shared" si="39"/>
        <v>1.16</v>
      </c>
      <c r="I48" s="209">
        <f t="shared" si="39"/>
        <v>1.1975</v>
      </c>
      <c r="J48" s="209">
        <f t="shared" si="39"/>
        <v>1.416</v>
      </c>
      <c r="K48" s="209">
        <f t="shared" si="39"/>
        <v>1.3825</v>
      </c>
      <c r="L48" s="209">
        <f t="shared" si="39"/>
        <v>1.3725</v>
      </c>
      <c r="M48" s="209">
        <f t="shared" si="39"/>
        <v>1.1475</v>
      </c>
      <c r="N48" s="209">
        <f t="shared" si="39"/>
        <v>1.125</v>
      </c>
      <c r="O48" s="209">
        <f t="shared" si="39"/>
        <v>1.1245</v>
      </c>
      <c r="P48" s="231">
        <v>1</v>
      </c>
      <c r="Q48" s="209">
        <f aca="true" t="shared" si="40" ref="Q48:AN48">_xlfn.IFERROR((Q49/Q50),0)</f>
        <v>1.185</v>
      </c>
      <c r="R48" s="209">
        <f t="shared" si="40"/>
        <v>1.16</v>
      </c>
      <c r="S48" s="209">
        <f t="shared" si="40"/>
        <v>1.3105</v>
      </c>
      <c r="T48" s="209">
        <f t="shared" si="40"/>
        <v>1.151</v>
      </c>
      <c r="U48" s="209">
        <f t="shared" si="40"/>
        <v>1.229</v>
      </c>
      <c r="V48" s="209">
        <f t="shared" si="40"/>
        <v>1.2495</v>
      </c>
      <c r="W48" s="209">
        <f t="shared" si="40"/>
        <v>1.2145</v>
      </c>
      <c r="X48" s="209">
        <f t="shared" si="40"/>
        <v>0.7189072609633357</v>
      </c>
      <c r="Y48" s="209">
        <f t="shared" si="40"/>
        <v>0.8385744234800838</v>
      </c>
      <c r="Z48" s="209">
        <f t="shared" si="40"/>
        <v>1.3875</v>
      </c>
      <c r="AA48" s="209">
        <f t="shared" si="40"/>
        <v>1.3769778481012658</v>
      </c>
      <c r="AB48" s="209">
        <f t="shared" si="40"/>
        <v>1.342</v>
      </c>
      <c r="AC48" s="209">
        <f t="shared" si="40"/>
        <v>1.4655</v>
      </c>
      <c r="AD48" s="209">
        <f t="shared" si="40"/>
        <v>1.4205</v>
      </c>
      <c r="AE48" s="209">
        <f t="shared" si="40"/>
        <v>1.2745</v>
      </c>
      <c r="AF48" s="209">
        <f t="shared" si="40"/>
        <v>1.413</v>
      </c>
      <c r="AG48" s="209">
        <f t="shared" si="40"/>
        <v>1.4165</v>
      </c>
      <c r="AH48" s="209">
        <f t="shared" si="40"/>
        <v>0</v>
      </c>
      <c r="AI48" s="209">
        <f t="shared" si="40"/>
        <v>0</v>
      </c>
      <c r="AJ48" s="209">
        <f t="shared" si="40"/>
        <v>0</v>
      </c>
      <c r="AK48" s="209">
        <f t="shared" si="40"/>
        <v>0</v>
      </c>
      <c r="AL48" s="209">
        <f t="shared" si="40"/>
        <v>0</v>
      </c>
      <c r="AM48" s="209">
        <f t="shared" si="40"/>
        <v>0</v>
      </c>
      <c r="AN48" s="209">
        <f t="shared" si="40"/>
        <v>0</v>
      </c>
    </row>
    <row r="49" spans="1:40" s="205" customFormat="1" ht="12.75">
      <c r="A49" s="225" t="s">
        <v>183</v>
      </c>
      <c r="B49" s="221"/>
      <c r="C49" s="13">
        <v>0</v>
      </c>
      <c r="D49" s="13">
        <v>2460</v>
      </c>
      <c r="E49" s="13">
        <v>2960</v>
      </c>
      <c r="F49" s="13">
        <v>2195</v>
      </c>
      <c r="G49" s="13">
        <v>2280</v>
      </c>
      <c r="H49" s="201">
        <v>2320</v>
      </c>
      <c r="I49" s="13">
        <v>2395</v>
      </c>
      <c r="J49" s="13">
        <v>2832</v>
      </c>
      <c r="K49" s="13">
        <v>2765</v>
      </c>
      <c r="L49" s="13">
        <v>2745</v>
      </c>
      <c r="M49" s="13">
        <v>2295</v>
      </c>
      <c r="N49" s="13">
        <v>2250</v>
      </c>
      <c r="O49" s="13">
        <v>2249</v>
      </c>
      <c r="P49" s="221"/>
      <c r="Q49" s="15">
        <v>2370</v>
      </c>
      <c r="R49" s="13">
        <v>2320</v>
      </c>
      <c r="S49" s="13">
        <v>2621</v>
      </c>
      <c r="T49" s="13">
        <v>2302</v>
      </c>
      <c r="U49" s="13">
        <v>2458</v>
      </c>
      <c r="V49" s="13">
        <v>2499</v>
      </c>
      <c r="W49" s="13">
        <v>2429</v>
      </c>
      <c r="X49" s="13">
        <v>2000</v>
      </c>
      <c r="Y49" s="13">
        <v>2000</v>
      </c>
      <c r="Z49" s="13">
        <v>2775</v>
      </c>
      <c r="AA49" s="13">
        <v>3481</v>
      </c>
      <c r="AB49" s="13">
        <v>2684</v>
      </c>
      <c r="AC49" s="13">
        <v>2931</v>
      </c>
      <c r="AD49" s="13">
        <v>2841</v>
      </c>
      <c r="AE49" s="13">
        <v>2549</v>
      </c>
      <c r="AF49" s="13">
        <v>2826</v>
      </c>
      <c r="AG49" s="232">
        <v>2833</v>
      </c>
      <c r="AH49" s="13"/>
      <c r="AI49" s="13"/>
      <c r="AJ49" s="13"/>
      <c r="AK49" s="13"/>
      <c r="AL49" s="13"/>
      <c r="AM49" s="13"/>
      <c r="AN49" s="13"/>
    </row>
    <row r="50" spans="1:40" s="205" customFormat="1" ht="12.75">
      <c r="A50" s="225" t="s">
        <v>184</v>
      </c>
      <c r="B50" s="221"/>
      <c r="C50" s="13">
        <v>2000</v>
      </c>
      <c r="D50" s="13">
        <v>2000</v>
      </c>
      <c r="E50" s="13">
        <v>2000</v>
      </c>
      <c r="F50" s="13">
        <v>2000</v>
      </c>
      <c r="G50" s="13">
        <v>2000</v>
      </c>
      <c r="H50" s="201">
        <v>2000</v>
      </c>
      <c r="I50" s="13">
        <v>2000</v>
      </c>
      <c r="J50" s="13">
        <v>2000</v>
      </c>
      <c r="K50" s="13">
        <v>2000</v>
      </c>
      <c r="L50" s="13">
        <v>2000</v>
      </c>
      <c r="M50" s="13">
        <v>2000</v>
      </c>
      <c r="N50" s="13">
        <v>2000</v>
      </c>
      <c r="O50" s="13">
        <v>2000</v>
      </c>
      <c r="P50" s="221"/>
      <c r="Q50" s="20">
        <v>2000</v>
      </c>
      <c r="R50" s="13">
        <v>2000</v>
      </c>
      <c r="S50" s="13">
        <v>2000</v>
      </c>
      <c r="T50" s="13">
        <v>2000</v>
      </c>
      <c r="U50" s="13">
        <v>2000</v>
      </c>
      <c r="V50" s="13">
        <v>2000</v>
      </c>
      <c r="W50" s="13">
        <v>2000</v>
      </c>
      <c r="X50" s="13">
        <v>2782</v>
      </c>
      <c r="Y50" s="13">
        <v>2385</v>
      </c>
      <c r="Z50" s="13">
        <v>2000</v>
      </c>
      <c r="AA50" s="13">
        <v>2528</v>
      </c>
      <c r="AB50" s="13">
        <v>2000</v>
      </c>
      <c r="AC50" s="13">
        <v>2000</v>
      </c>
      <c r="AD50" s="13">
        <v>2000</v>
      </c>
      <c r="AE50" s="13">
        <v>2000</v>
      </c>
      <c r="AF50" s="13">
        <v>2000</v>
      </c>
      <c r="AG50" s="233">
        <v>2000</v>
      </c>
      <c r="AH50" s="13"/>
      <c r="AI50" s="13"/>
      <c r="AJ50" s="13"/>
      <c r="AK50" s="13"/>
      <c r="AL50" s="13"/>
      <c r="AM50" s="13"/>
      <c r="AN50" s="13"/>
    </row>
    <row r="51" spans="1:40" s="10" customFormat="1" ht="25.5">
      <c r="A51" s="196" t="s">
        <v>185</v>
      </c>
      <c r="B51" s="197" t="s">
        <v>186</v>
      </c>
      <c r="C51" s="198">
        <f>IF((C53=0),1,IF((ISBLANK(C53)),0,IF((C53=0),1,((_xlfn.IFERROR((C52/C53),0))))))</f>
        <v>1</v>
      </c>
      <c r="D51" s="198">
        <f aca="true" t="shared" si="41" ref="D51:O51">IF((D53=0),1,IF((ISBLANK(D53)),0,IF((D53=0),1,((_xlfn.IFERROR((D52/D53),0))))))</f>
        <v>1</v>
      </c>
      <c r="E51" s="198">
        <f t="shared" si="41"/>
        <v>1</v>
      </c>
      <c r="F51" s="198">
        <f t="shared" si="41"/>
        <v>1</v>
      </c>
      <c r="G51" s="198">
        <f t="shared" si="41"/>
        <v>1</v>
      </c>
      <c r="H51" s="198">
        <f t="shared" si="41"/>
        <v>1</v>
      </c>
      <c r="I51" s="198">
        <f t="shared" si="41"/>
        <v>1</v>
      </c>
      <c r="J51" s="198">
        <f t="shared" si="41"/>
        <v>1</v>
      </c>
      <c r="K51" s="198">
        <f t="shared" si="41"/>
        <v>1</v>
      </c>
      <c r="L51" s="198">
        <f t="shared" si="41"/>
        <v>1</v>
      </c>
      <c r="M51" s="198">
        <f t="shared" si="41"/>
        <v>1</v>
      </c>
      <c r="N51" s="198">
        <f t="shared" si="41"/>
        <v>1</v>
      </c>
      <c r="O51" s="198">
        <f t="shared" si="41"/>
        <v>1</v>
      </c>
      <c r="P51" s="197" t="s">
        <v>186</v>
      </c>
      <c r="Q51" s="198">
        <f aca="true" t="shared" si="42" ref="Q51:AN51">IF((Q53=0),1,IF((ISBLANK(Q53)),0,IF((Q53=0),1,((_xlfn.IFERROR((Q52/Q53),0))))))</f>
        <v>1</v>
      </c>
      <c r="R51" s="198">
        <f t="shared" si="42"/>
        <v>1</v>
      </c>
      <c r="S51" s="198">
        <f t="shared" si="42"/>
        <v>1</v>
      </c>
      <c r="T51" s="198">
        <f t="shared" si="42"/>
        <v>1</v>
      </c>
      <c r="U51" s="198">
        <f t="shared" si="42"/>
        <v>1</v>
      </c>
      <c r="V51" s="198">
        <f t="shared" si="42"/>
        <v>1</v>
      </c>
      <c r="W51" s="198">
        <f t="shared" si="42"/>
        <v>1</v>
      </c>
      <c r="X51" s="198">
        <f t="shared" si="42"/>
        <v>1</v>
      </c>
      <c r="Y51" s="198">
        <f t="shared" si="42"/>
        <v>1</v>
      </c>
      <c r="Z51" s="198">
        <f t="shared" si="42"/>
        <v>1</v>
      </c>
      <c r="AA51" s="198">
        <f t="shared" si="42"/>
        <v>1</v>
      </c>
      <c r="AB51" s="198">
        <f t="shared" si="42"/>
        <v>1</v>
      </c>
      <c r="AC51" s="198">
        <f t="shared" si="42"/>
        <v>1</v>
      </c>
      <c r="AD51" s="198">
        <f t="shared" si="42"/>
        <v>1</v>
      </c>
      <c r="AE51" s="198">
        <f t="shared" si="42"/>
        <v>1</v>
      </c>
      <c r="AF51" s="198">
        <f t="shared" si="42"/>
        <v>1</v>
      </c>
      <c r="AG51" s="198">
        <f t="shared" si="42"/>
        <v>1</v>
      </c>
      <c r="AH51" s="198">
        <f t="shared" si="42"/>
        <v>1</v>
      </c>
      <c r="AI51" s="198">
        <f t="shared" si="42"/>
        <v>1</v>
      </c>
      <c r="AJ51" s="198">
        <f t="shared" si="42"/>
        <v>1</v>
      </c>
      <c r="AK51" s="198">
        <f t="shared" si="42"/>
        <v>1</v>
      </c>
      <c r="AL51" s="198">
        <f t="shared" si="42"/>
        <v>1</v>
      </c>
      <c r="AM51" s="198">
        <f t="shared" si="42"/>
        <v>1</v>
      </c>
      <c r="AN51" s="198">
        <f t="shared" si="42"/>
        <v>1</v>
      </c>
    </row>
    <row r="52" spans="1:40" s="205" customFormat="1" ht="12.75">
      <c r="A52" s="225" t="s">
        <v>187</v>
      </c>
      <c r="B52" s="221"/>
      <c r="C52" s="13">
        <v>1388</v>
      </c>
      <c r="D52" s="13">
        <v>2027</v>
      </c>
      <c r="E52" s="13">
        <v>2822</v>
      </c>
      <c r="F52" s="13">
        <v>4008</v>
      </c>
      <c r="G52" s="13">
        <v>3414</v>
      </c>
      <c r="H52" s="13">
        <v>4438</v>
      </c>
      <c r="I52" s="13">
        <v>4774</v>
      </c>
      <c r="J52" s="13">
        <v>5003</v>
      </c>
      <c r="K52" s="223">
        <v>5450</v>
      </c>
      <c r="L52" s="13">
        <v>5122</v>
      </c>
      <c r="M52" s="13">
        <v>5711</v>
      </c>
      <c r="N52" s="13">
        <v>5476</v>
      </c>
      <c r="O52" s="13">
        <v>6439</v>
      </c>
      <c r="P52" s="221"/>
      <c r="Q52" s="15">
        <v>6512</v>
      </c>
      <c r="R52" s="13">
        <v>6623</v>
      </c>
      <c r="S52" s="13">
        <v>7769</v>
      </c>
      <c r="T52" s="13">
        <v>7589</v>
      </c>
      <c r="U52" s="13">
        <v>8733</v>
      </c>
      <c r="V52" s="13">
        <v>8639</v>
      </c>
      <c r="W52" s="13">
        <v>8923</v>
      </c>
      <c r="X52" s="13">
        <v>8830</v>
      </c>
      <c r="Y52" s="13">
        <v>8908</v>
      </c>
      <c r="Z52" s="13">
        <v>8987</v>
      </c>
      <c r="AA52" s="13">
        <v>8223</v>
      </c>
      <c r="AB52" s="13">
        <v>8494</v>
      </c>
      <c r="AC52" s="234">
        <v>8300</v>
      </c>
      <c r="AD52" s="13">
        <v>8106</v>
      </c>
      <c r="AE52" s="13">
        <v>8421</v>
      </c>
      <c r="AF52" s="13">
        <v>8935</v>
      </c>
      <c r="AG52" s="211">
        <v>9214</v>
      </c>
      <c r="AH52" s="13"/>
      <c r="AI52" s="13"/>
      <c r="AJ52" s="13"/>
      <c r="AK52" s="13"/>
      <c r="AL52" s="13"/>
      <c r="AM52" s="13"/>
      <c r="AN52" s="13"/>
    </row>
    <row r="53" spans="1:40" s="205" customFormat="1" ht="12.75">
      <c r="A53" s="225" t="s">
        <v>188</v>
      </c>
      <c r="B53" s="221"/>
      <c r="C53" s="13">
        <v>1388</v>
      </c>
      <c r="D53" s="13">
        <v>2027</v>
      </c>
      <c r="E53" s="13">
        <v>2822</v>
      </c>
      <c r="F53" s="13">
        <v>4008</v>
      </c>
      <c r="G53" s="13">
        <v>3414</v>
      </c>
      <c r="H53" s="13">
        <v>4438</v>
      </c>
      <c r="I53" s="13">
        <v>4774</v>
      </c>
      <c r="J53" s="13">
        <v>5003</v>
      </c>
      <c r="K53" s="223">
        <v>5450</v>
      </c>
      <c r="L53" s="13">
        <v>5122</v>
      </c>
      <c r="M53" s="13">
        <v>5711</v>
      </c>
      <c r="N53" s="13">
        <v>5476</v>
      </c>
      <c r="O53" s="13">
        <v>6439</v>
      </c>
      <c r="P53" s="221"/>
      <c r="Q53" s="20">
        <v>6512</v>
      </c>
      <c r="R53" s="13">
        <v>6623</v>
      </c>
      <c r="S53" s="13">
        <v>7769</v>
      </c>
      <c r="T53" s="13">
        <v>7589</v>
      </c>
      <c r="U53" s="13">
        <v>8733</v>
      </c>
      <c r="V53" s="13">
        <v>8639</v>
      </c>
      <c r="W53" s="13">
        <v>8923</v>
      </c>
      <c r="X53" s="13">
        <v>8830</v>
      </c>
      <c r="Y53" s="13">
        <v>8908</v>
      </c>
      <c r="Z53" s="13">
        <v>8987</v>
      </c>
      <c r="AA53" s="13">
        <v>8223</v>
      </c>
      <c r="AB53" s="13">
        <v>8494</v>
      </c>
      <c r="AC53" s="234">
        <v>8300</v>
      </c>
      <c r="AD53" s="13">
        <v>8106</v>
      </c>
      <c r="AE53" s="13">
        <v>8421</v>
      </c>
      <c r="AF53" s="13">
        <v>8935</v>
      </c>
      <c r="AG53" s="211">
        <v>9214</v>
      </c>
      <c r="AH53" s="13"/>
      <c r="AI53" s="13"/>
      <c r="AJ53" s="13"/>
      <c r="AK53" s="13"/>
      <c r="AL53" s="13"/>
      <c r="AM53" s="13"/>
      <c r="AN53" s="13"/>
    </row>
    <row r="54" spans="1:40" s="10" customFormat="1" ht="25.5">
      <c r="A54" s="196" t="s">
        <v>189</v>
      </c>
      <c r="B54" s="197" t="s">
        <v>155</v>
      </c>
      <c r="C54" s="198">
        <f aca="true" t="shared" si="43" ref="C54:O54">_xlfn.IFERROR((C55/C56),0)</f>
        <v>0.007619047619047619</v>
      </c>
      <c r="D54" s="198">
        <f t="shared" si="43"/>
        <v>0.0053285968028419185</v>
      </c>
      <c r="E54" s="198">
        <f t="shared" si="43"/>
        <v>0.001783893985728848</v>
      </c>
      <c r="F54" s="198">
        <f t="shared" si="43"/>
        <v>0.0012681159420289854</v>
      </c>
      <c r="G54" s="198">
        <f t="shared" si="43"/>
        <v>0.0007109847138286527</v>
      </c>
      <c r="H54" s="198">
        <f t="shared" si="43"/>
        <v>0.002614720878546215</v>
      </c>
      <c r="I54" s="198">
        <f t="shared" si="43"/>
        <v>0.004086080087169709</v>
      </c>
      <c r="J54" s="198">
        <f t="shared" si="43"/>
        <v>0.0014684287812041115</v>
      </c>
      <c r="K54" s="198">
        <f t="shared" si="43"/>
        <v>0.0013922728854855553</v>
      </c>
      <c r="L54" s="198">
        <f t="shared" si="43"/>
        <v>0.002827984753473503</v>
      </c>
      <c r="M54" s="198">
        <f t="shared" si="43"/>
        <v>0.0025877238381119966</v>
      </c>
      <c r="N54" s="198">
        <f t="shared" si="43"/>
        <v>0.002194666959288928</v>
      </c>
      <c r="O54" s="198">
        <f t="shared" si="43"/>
        <v>0.0046836073741903335</v>
      </c>
      <c r="P54" s="197" t="s">
        <v>155</v>
      </c>
      <c r="Q54" s="198">
        <f aca="true" t="shared" si="44" ref="Q54:AN54">_xlfn.IFERROR((Q55/Q56),0)</f>
        <v>0.0022215782864870087</v>
      </c>
      <c r="R54" s="198">
        <f t="shared" si="44"/>
        <v>0.001713882447827402</v>
      </c>
      <c r="S54" s="198">
        <f t="shared" si="44"/>
        <v>0.001163177135260884</v>
      </c>
      <c r="T54" s="198">
        <f t="shared" si="44"/>
        <v>0.001869508319312021</v>
      </c>
      <c r="U54" s="198">
        <f t="shared" si="44"/>
        <v>0.0016876958932733263</v>
      </c>
      <c r="V54" s="198">
        <f t="shared" si="44"/>
        <v>0.0021304490331039002</v>
      </c>
      <c r="W54" s="198">
        <f t="shared" si="44"/>
        <v>0.0009873292743129835</v>
      </c>
      <c r="X54" s="198">
        <f t="shared" si="44"/>
        <v>0.0029852974102544966</v>
      </c>
      <c r="Y54" s="198">
        <f t="shared" si="44"/>
        <v>0.0020529016975917884</v>
      </c>
      <c r="Z54" s="198">
        <f t="shared" si="44"/>
        <v>0.0020679074111133347</v>
      </c>
      <c r="AA54" s="198">
        <f t="shared" si="44"/>
        <v>0.0026111665770678135</v>
      </c>
      <c r="AB54" s="198">
        <f t="shared" si="44"/>
        <v>0.0037284449277613795</v>
      </c>
      <c r="AC54" s="198">
        <f t="shared" si="44"/>
        <v>0.002965359212831918</v>
      </c>
      <c r="AD54" s="198">
        <f t="shared" si="44"/>
        <v>0.002519773220410163</v>
      </c>
      <c r="AE54" s="198">
        <f t="shared" si="44"/>
        <v>0.001581709684377022</v>
      </c>
      <c r="AF54" s="198">
        <f t="shared" si="44"/>
        <v>0.002021427127552052</v>
      </c>
      <c r="AG54" s="198">
        <f t="shared" si="44"/>
        <v>0.005249527542521173</v>
      </c>
      <c r="AH54" s="198">
        <f t="shared" si="44"/>
        <v>0</v>
      </c>
      <c r="AI54" s="198">
        <f t="shared" si="44"/>
        <v>0</v>
      </c>
      <c r="AJ54" s="198">
        <f t="shared" si="44"/>
        <v>0</v>
      </c>
      <c r="AK54" s="198">
        <f t="shared" si="44"/>
        <v>0</v>
      </c>
      <c r="AL54" s="198">
        <f t="shared" si="44"/>
        <v>0</v>
      </c>
      <c r="AM54" s="198">
        <f t="shared" si="44"/>
        <v>0</v>
      </c>
      <c r="AN54" s="198">
        <f t="shared" si="44"/>
        <v>0</v>
      </c>
    </row>
    <row r="55" spans="1:40" s="205" customFormat="1" ht="12.75">
      <c r="A55" s="225" t="s">
        <v>190</v>
      </c>
      <c r="B55" s="221"/>
      <c r="C55" s="13">
        <v>4</v>
      </c>
      <c r="D55" s="13">
        <v>9</v>
      </c>
      <c r="E55" s="13">
        <v>7</v>
      </c>
      <c r="F55" s="13">
        <v>7</v>
      </c>
      <c r="G55" s="13">
        <v>4</v>
      </c>
      <c r="H55" s="201">
        <v>20</v>
      </c>
      <c r="I55" s="13">
        <v>30</v>
      </c>
      <c r="J55" s="13">
        <v>11</v>
      </c>
      <c r="K55" s="13">
        <v>12</v>
      </c>
      <c r="L55" s="13">
        <v>23</v>
      </c>
      <c r="M55" s="13">
        <v>25</v>
      </c>
      <c r="N55" s="13">
        <v>20</v>
      </c>
      <c r="O55" s="13">
        <v>47</v>
      </c>
      <c r="P55" s="221"/>
      <c r="Q55" s="13">
        <v>23</v>
      </c>
      <c r="R55" s="13">
        <v>17</v>
      </c>
      <c r="S55" s="13">
        <v>14</v>
      </c>
      <c r="T55" s="13">
        <v>20</v>
      </c>
      <c r="U55" s="13">
        <v>21</v>
      </c>
      <c r="V55" s="13">
        <v>26</v>
      </c>
      <c r="W55" s="13">
        <v>12</v>
      </c>
      <c r="X55" s="13">
        <v>40</v>
      </c>
      <c r="Y55" s="13">
        <v>26</v>
      </c>
      <c r="Z55" s="13">
        <v>31</v>
      </c>
      <c r="AA55" s="13">
        <v>34</v>
      </c>
      <c r="AB55" s="13">
        <v>48</v>
      </c>
      <c r="AC55" s="13">
        <v>44</v>
      </c>
      <c r="AD55" s="13">
        <v>36</v>
      </c>
      <c r="AE55" s="13">
        <v>22</v>
      </c>
      <c r="AF55" s="13">
        <v>30</v>
      </c>
      <c r="AG55" s="211">
        <v>75</v>
      </c>
      <c r="AH55" s="13"/>
      <c r="AI55" s="13"/>
      <c r="AJ55" s="13"/>
      <c r="AK55" s="13"/>
      <c r="AL55" s="13"/>
      <c r="AM55" s="13"/>
      <c r="AN55" s="13"/>
    </row>
    <row r="56" spans="1:40" s="205" customFormat="1" ht="12.75">
      <c r="A56" s="225" t="s">
        <v>191</v>
      </c>
      <c r="B56" s="221"/>
      <c r="C56" s="13">
        <v>525</v>
      </c>
      <c r="D56" s="13">
        <v>1689</v>
      </c>
      <c r="E56" s="13">
        <v>3924</v>
      </c>
      <c r="F56" s="223">
        <v>5520</v>
      </c>
      <c r="G56" s="13">
        <v>5626</v>
      </c>
      <c r="H56" s="201">
        <v>7649</v>
      </c>
      <c r="I56" s="13">
        <v>7342</v>
      </c>
      <c r="J56" s="13">
        <v>7491</v>
      </c>
      <c r="K56" s="13">
        <v>8619</v>
      </c>
      <c r="L56" s="13">
        <v>8133</v>
      </c>
      <c r="M56" s="13">
        <v>9661</v>
      </c>
      <c r="N56" s="13">
        <v>9113</v>
      </c>
      <c r="O56" s="13">
        <v>10035</v>
      </c>
      <c r="P56" s="221"/>
      <c r="Q56" s="13">
        <v>10353</v>
      </c>
      <c r="R56" s="13">
        <v>9919</v>
      </c>
      <c r="S56" s="13">
        <v>12036</v>
      </c>
      <c r="T56" s="13">
        <v>10698</v>
      </c>
      <c r="U56" s="13">
        <v>12443</v>
      </c>
      <c r="V56" s="13">
        <v>12204</v>
      </c>
      <c r="W56" s="13">
        <v>12154</v>
      </c>
      <c r="X56" s="13">
        <v>13399</v>
      </c>
      <c r="Y56" s="13">
        <v>12665</v>
      </c>
      <c r="Z56" s="13">
        <v>14991</v>
      </c>
      <c r="AA56" s="13">
        <v>13021</v>
      </c>
      <c r="AB56" s="13">
        <v>12874</v>
      </c>
      <c r="AC56" s="13">
        <v>14838</v>
      </c>
      <c r="AD56" s="13">
        <v>14287</v>
      </c>
      <c r="AE56" s="13">
        <v>13909</v>
      </c>
      <c r="AF56" s="13">
        <v>14841</v>
      </c>
      <c r="AG56" s="211">
        <v>14287</v>
      </c>
      <c r="AH56" s="13"/>
      <c r="AI56" s="13"/>
      <c r="AJ56" s="13"/>
      <c r="AK56" s="13"/>
      <c r="AL56" s="13"/>
      <c r="AM56" s="13"/>
      <c r="AN56" s="13"/>
    </row>
    <row r="57" spans="7:16" ht="15">
      <c r="G57" s="236"/>
      <c r="H57" s="236"/>
      <c r="I57" s="236"/>
      <c r="P57" s="188"/>
    </row>
    <row r="58" ht="12.75">
      <c r="P58" s="188"/>
    </row>
    <row r="59" spans="1:40" ht="12.75">
      <c r="A59" s="325" t="s">
        <v>136</v>
      </c>
      <c r="B59" s="325"/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5"/>
      <c r="V59" s="325"/>
      <c r="W59" s="325"/>
      <c r="X59" s="325"/>
      <c r="Y59" s="325"/>
      <c r="Z59" s="325"/>
      <c r="AA59" s="325"/>
      <c r="AB59" s="325"/>
      <c r="AC59" s="325"/>
      <c r="AD59" s="325"/>
      <c r="AE59" s="325"/>
      <c r="AF59" s="325"/>
      <c r="AG59" s="325"/>
      <c r="AH59" s="325"/>
      <c r="AI59" s="325"/>
      <c r="AJ59" s="325"/>
      <c r="AK59" s="325"/>
      <c r="AL59" s="325"/>
      <c r="AM59" s="325"/>
      <c r="AN59" s="325"/>
    </row>
    <row r="60" spans="1:40" ht="12.75">
      <c r="A60" s="325"/>
      <c r="B60" s="325"/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25"/>
      <c r="AB60" s="325"/>
      <c r="AC60" s="325"/>
      <c r="AD60" s="325"/>
      <c r="AE60" s="325"/>
      <c r="AF60" s="325"/>
      <c r="AG60" s="325"/>
      <c r="AH60" s="325"/>
      <c r="AI60" s="325"/>
      <c r="AJ60" s="325"/>
      <c r="AK60" s="325"/>
      <c r="AL60" s="325"/>
      <c r="AM60" s="325"/>
      <c r="AN60" s="325"/>
    </row>
    <row r="61" spans="1:40" ht="12.75">
      <c r="A61" s="325"/>
      <c r="B61" s="325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5"/>
      <c r="AE61" s="325"/>
      <c r="AF61" s="325"/>
      <c r="AG61" s="325"/>
      <c r="AH61" s="325"/>
      <c r="AI61" s="325"/>
      <c r="AJ61" s="325"/>
      <c r="AK61" s="325"/>
      <c r="AL61" s="325"/>
      <c r="AM61" s="325"/>
      <c r="AN61" s="325"/>
    </row>
    <row r="62" spans="1:40" ht="12.75">
      <c r="A62" s="325"/>
      <c r="B62" s="325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5"/>
      <c r="AE62" s="325"/>
      <c r="AF62" s="325"/>
      <c r="AG62" s="325"/>
      <c r="AH62" s="325"/>
      <c r="AI62" s="325"/>
      <c r="AJ62" s="325"/>
      <c r="AK62" s="325"/>
      <c r="AL62" s="325"/>
      <c r="AM62" s="325"/>
      <c r="AN62" s="325"/>
    </row>
    <row r="63" spans="1:40" ht="12.75">
      <c r="A63" s="325"/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325"/>
      <c r="U63" s="325"/>
      <c r="V63" s="325"/>
      <c r="W63" s="325"/>
      <c r="X63" s="325"/>
      <c r="Y63" s="325"/>
      <c r="Z63" s="325"/>
      <c r="AA63" s="325"/>
      <c r="AB63" s="325"/>
      <c r="AC63" s="325"/>
      <c r="AD63" s="325"/>
      <c r="AE63" s="325"/>
      <c r="AF63" s="325"/>
      <c r="AG63" s="325"/>
      <c r="AH63" s="325"/>
      <c r="AI63" s="325"/>
      <c r="AJ63" s="325"/>
      <c r="AK63" s="325"/>
      <c r="AL63" s="325"/>
      <c r="AM63" s="325"/>
      <c r="AN63" s="325"/>
    </row>
    <row r="64" spans="1:40" ht="12.75">
      <c r="A64" s="325"/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325"/>
      <c r="AK64" s="325"/>
      <c r="AL64" s="325"/>
      <c r="AM64" s="325"/>
      <c r="AN64" s="325"/>
    </row>
    <row r="65" spans="1:40" ht="12.75">
      <c r="A65" s="325"/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5"/>
      <c r="U65" s="325"/>
      <c r="V65" s="325"/>
      <c r="W65" s="325"/>
      <c r="X65" s="325"/>
      <c r="Y65" s="325"/>
      <c r="Z65" s="325"/>
      <c r="AA65" s="325"/>
      <c r="AB65" s="325"/>
      <c r="AC65" s="325"/>
      <c r="AD65" s="325"/>
      <c r="AE65" s="325"/>
      <c r="AF65" s="325"/>
      <c r="AG65" s="325"/>
      <c r="AH65" s="325"/>
      <c r="AI65" s="325"/>
      <c r="AJ65" s="325"/>
      <c r="AK65" s="325"/>
      <c r="AL65" s="325"/>
      <c r="AM65" s="325"/>
      <c r="AN65" s="325"/>
    </row>
    <row r="66" spans="1:40" ht="12.75">
      <c r="A66" s="325"/>
      <c r="B66" s="325"/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5"/>
      <c r="U66" s="325"/>
      <c r="V66" s="325"/>
      <c r="W66" s="325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25"/>
      <c r="AK66" s="325"/>
      <c r="AL66" s="325"/>
      <c r="AM66" s="325"/>
      <c r="AN66" s="325"/>
    </row>
    <row r="67" spans="1:40" ht="12.75">
      <c r="A67" s="325"/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  <c r="Y67" s="325"/>
      <c r="Z67" s="325"/>
      <c r="AA67" s="325"/>
      <c r="AB67" s="325"/>
      <c r="AC67" s="325"/>
      <c r="AD67" s="325"/>
      <c r="AE67" s="325"/>
      <c r="AF67" s="325"/>
      <c r="AG67" s="325"/>
      <c r="AH67" s="325"/>
      <c r="AI67" s="325"/>
      <c r="AJ67" s="325"/>
      <c r="AK67" s="325"/>
      <c r="AL67" s="325"/>
      <c r="AM67" s="325"/>
      <c r="AN67" s="325"/>
    </row>
  </sheetData>
  <sheetProtection sheet="1" objects="1" scenarios="1"/>
  <mergeCells count="4">
    <mergeCell ref="A1:AB6"/>
    <mergeCell ref="A7:AN7"/>
    <mergeCell ref="B8:AN8"/>
    <mergeCell ref="A59:AN67"/>
  </mergeCells>
  <conditionalFormatting sqref="A59:A64 AO59:IV67">
    <cfRule type="cellIs" priority="1" dxfId="8" operator="equal">
      <formula>"N/A"</formula>
    </cfRule>
  </conditionalFormatting>
  <printOptions horizontalCentered="1"/>
  <pageMargins left="0" right="0" top="0.3937007874015748" bottom="0.3937007874015748" header="0" footer="0"/>
  <pageSetup firstPageNumber="1" useFirstPageNumber="1" fitToHeight="2" horizontalDpi="300" verticalDpi="300" orientation="landscape" paperSize="9" scale="95" r:id="rId2"/>
  <headerFooter>
    <oddHeader>&amp;C&amp;"Times New Roman,Normal"&amp;12&amp;A</oddHeader>
    <oddFooter>&amp;RPágina &amp;P de &amp;N</oddFooter>
  </headerFooter>
  <rowBreaks count="1" manualBreakCount="1">
    <brk id="38" max="3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U104"/>
  <sheetViews>
    <sheetView showGridLines="0" view="pageBreakPreview" zoomScaleSheetLayoutView="100" zoomScalePageLayoutView="0" workbookViewId="0" topLeftCell="A87">
      <selection activeCell="BF96" sqref="BF96"/>
    </sheetView>
  </sheetViews>
  <sheetFormatPr defaultColWidth="8.69921875" defaultRowHeight="14.25"/>
  <cols>
    <col min="1" max="1" width="64.09765625" style="238" bestFit="1" customWidth="1"/>
    <col min="2" max="9" width="10.69921875" style="238" hidden="1" customWidth="1"/>
    <col min="10" max="11" width="10.69921875" style="321" hidden="1" customWidth="1"/>
    <col min="12" max="21" width="10.69921875" style="238" hidden="1" customWidth="1"/>
    <col min="22" max="23" width="10.69921875" style="321" hidden="1" customWidth="1"/>
    <col min="24" max="24" width="10.3984375" style="321" hidden="1" customWidth="1"/>
    <col min="25" max="25" width="8.8984375" style="321" hidden="1" customWidth="1"/>
    <col min="26" max="26" width="10.3984375" style="321" hidden="1" customWidth="1"/>
    <col min="27" max="27" width="8.8984375" style="321" hidden="1" customWidth="1"/>
    <col min="28" max="28" width="10.3984375" style="321" hidden="1" customWidth="1"/>
    <col min="29" max="29" width="8.8984375" style="321" hidden="1" customWidth="1"/>
    <col min="30" max="30" width="10.3984375" style="321" hidden="1" customWidth="1"/>
    <col min="31" max="31" width="8.8984375" style="321" hidden="1" customWidth="1"/>
    <col min="32" max="32" width="10.3984375" style="321" hidden="1" customWidth="1"/>
    <col min="33" max="33" width="8.8984375" style="321" hidden="1" customWidth="1"/>
    <col min="34" max="35" width="25.69921875" style="321" hidden="1" customWidth="1"/>
    <col min="36" max="43" width="20.69921875" style="238" hidden="1" customWidth="1"/>
    <col min="44" max="45" width="20.69921875" style="321" hidden="1" customWidth="1"/>
    <col min="46" max="47" width="19.69921875" style="321" hidden="1" customWidth="1"/>
    <col min="48" max="53" width="16.69921875" style="238" hidden="1" customWidth="1"/>
    <col min="54" max="57" width="16.69921875" style="321" hidden="1" customWidth="1"/>
    <col min="58" max="59" width="16.69921875" style="321" customWidth="1"/>
    <col min="60" max="73" width="16.69921875" style="321" hidden="1" customWidth="1"/>
    <col min="74" max="74" width="8.69921875" style="321" customWidth="1"/>
    <col min="75" max="16384" width="8.69921875" style="238" customWidth="1"/>
  </cols>
  <sheetData>
    <row r="1" spans="1:73" s="1" customFormat="1" ht="12.75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</row>
    <row r="2" spans="1:73" s="1" customFormat="1" ht="12.75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</row>
    <row r="3" spans="1:73" s="1" customFormat="1" ht="12.75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</row>
    <row r="4" spans="1:73" s="1" customFormat="1" ht="12.75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</row>
    <row r="5" spans="1:73" s="1" customFormat="1" ht="12.75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</row>
    <row r="6" spans="1:73" s="1" customFormat="1" ht="12.75">
      <c r="A6" s="322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</row>
    <row r="7" spans="1:73" s="237" customFormat="1" ht="15">
      <c r="A7" s="326" t="s">
        <v>0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</row>
    <row r="8" spans="1:73" s="238" customFormat="1" ht="12.75">
      <c r="A8" s="474" t="s">
        <v>192</v>
      </c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5" t="s">
        <v>2</v>
      </c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5"/>
      <c r="AK8" s="475"/>
      <c r="AL8" s="475"/>
      <c r="AM8" s="475"/>
      <c r="AN8" s="475"/>
      <c r="AO8" s="475"/>
      <c r="AP8" s="475"/>
      <c r="AQ8" s="475"/>
      <c r="AR8" s="475"/>
      <c r="AS8" s="475"/>
      <c r="AT8" s="475"/>
      <c r="AU8" s="475"/>
      <c r="AV8" s="475"/>
      <c r="AW8" s="475"/>
      <c r="AX8" s="475"/>
      <c r="AY8" s="475"/>
      <c r="AZ8" s="475"/>
      <c r="BA8" s="475"/>
      <c r="BB8" s="475"/>
      <c r="BC8" s="475"/>
      <c r="BD8" s="475"/>
      <c r="BE8" s="475"/>
      <c r="BF8" s="475"/>
      <c r="BG8" s="475"/>
      <c r="BH8" s="475"/>
      <c r="BI8" s="475"/>
      <c r="BJ8" s="475"/>
      <c r="BK8" s="475"/>
      <c r="BL8" s="475"/>
      <c r="BM8" s="475"/>
      <c r="BN8" s="475"/>
      <c r="BO8" s="475"/>
      <c r="BP8" s="475"/>
      <c r="BQ8" s="475"/>
      <c r="BR8" s="475"/>
      <c r="BS8" s="475"/>
      <c r="BT8" s="475"/>
      <c r="BU8" s="475"/>
    </row>
    <row r="9" spans="1:73" s="238" customFormat="1" ht="12.75">
      <c r="A9" s="239" t="s">
        <v>193</v>
      </c>
      <c r="B9" s="240"/>
      <c r="C9" s="240"/>
      <c r="D9" s="240"/>
      <c r="E9" s="240"/>
      <c r="F9" s="240"/>
      <c r="G9" s="240"/>
      <c r="H9" s="240"/>
      <c r="I9" s="240"/>
      <c r="J9" s="241"/>
      <c r="K9" s="241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1"/>
      <c r="W9" s="241"/>
      <c r="X9" s="240"/>
      <c r="Y9" s="240"/>
      <c r="Z9" s="241"/>
      <c r="AA9" s="241"/>
      <c r="AB9" s="241"/>
      <c r="AC9" s="241"/>
      <c r="AD9" s="241"/>
      <c r="AE9" s="241"/>
      <c r="AF9" s="240"/>
      <c r="AG9" s="240"/>
      <c r="AH9" s="241"/>
      <c r="AI9" s="241"/>
      <c r="AJ9" s="240"/>
      <c r="AK9" s="240"/>
      <c r="AL9" s="240"/>
      <c r="AM9" s="240"/>
      <c r="AN9" s="476"/>
      <c r="AO9" s="477"/>
      <c r="AP9" s="240"/>
      <c r="AQ9" s="240"/>
      <c r="AR9" s="241"/>
      <c r="AS9" s="241"/>
      <c r="AT9" s="241"/>
      <c r="AU9" s="241"/>
      <c r="AV9" s="240"/>
      <c r="AW9" s="242"/>
      <c r="AX9" s="240"/>
      <c r="AY9" s="242"/>
      <c r="AZ9" s="240"/>
      <c r="BA9" s="242"/>
      <c r="BB9" s="241"/>
      <c r="BC9" s="243"/>
      <c r="BD9" s="241"/>
      <c r="BE9" s="243"/>
      <c r="BF9" s="241"/>
      <c r="BG9" s="243"/>
      <c r="BH9" s="241"/>
      <c r="BI9" s="243"/>
      <c r="BJ9" s="241"/>
      <c r="BK9" s="243"/>
      <c r="BL9" s="241"/>
      <c r="BM9" s="243"/>
      <c r="BN9" s="241"/>
      <c r="BO9" s="243"/>
      <c r="BP9" s="241"/>
      <c r="BQ9" s="243"/>
      <c r="BR9" s="241"/>
      <c r="BS9" s="243"/>
      <c r="BT9" s="241"/>
      <c r="BU9" s="243"/>
    </row>
    <row r="10" spans="1:73" s="238" customFormat="1" ht="12.75">
      <c r="A10" s="244" t="s">
        <v>194</v>
      </c>
      <c r="B10" s="388">
        <v>44562</v>
      </c>
      <c r="C10" s="388"/>
      <c r="D10" s="388">
        <f>_XLL.FIMMÊS(B10,0)+1</f>
        <v>44593</v>
      </c>
      <c r="E10" s="388"/>
      <c r="F10" s="388">
        <f>_XLL.FIMMÊS(D10,0)+1</f>
        <v>44621</v>
      </c>
      <c r="G10" s="388"/>
      <c r="H10" s="388">
        <f>_XLL.FIMMÊS(F10,0)+1</f>
        <v>44652</v>
      </c>
      <c r="I10" s="388"/>
      <c r="J10" s="388">
        <f>_XLL.FIMMÊS(H10,0)+1</f>
        <v>44682</v>
      </c>
      <c r="K10" s="388"/>
      <c r="L10" s="388">
        <f>_XLL.FIMMÊS(J10,0)+1</f>
        <v>44713</v>
      </c>
      <c r="M10" s="388"/>
      <c r="N10" s="388">
        <f>_XLL.FIMMÊS(L10,0)+1</f>
        <v>44743</v>
      </c>
      <c r="O10" s="388"/>
      <c r="P10" s="446">
        <f>_XLL.FIMMÊS(N10,0)+1</f>
        <v>44774</v>
      </c>
      <c r="Q10" s="446"/>
      <c r="R10" s="388">
        <f>_XLL.FIMMÊS(P10,0)+1</f>
        <v>44805</v>
      </c>
      <c r="S10" s="388"/>
      <c r="T10" s="388">
        <f>_XLL.FIMMÊS(R10,0)+1</f>
        <v>44835</v>
      </c>
      <c r="U10" s="388"/>
      <c r="V10" s="388">
        <f>_XLL.FIMMÊS(T10,0)+1</f>
        <v>44866</v>
      </c>
      <c r="W10" s="388"/>
      <c r="X10" s="388">
        <f>_XLL.FIMMÊS(V10,0)+1</f>
        <v>44896</v>
      </c>
      <c r="Y10" s="388"/>
      <c r="Z10" s="388">
        <f>_XLL.FIMMÊS(X10,0)+1</f>
        <v>44927</v>
      </c>
      <c r="AA10" s="388"/>
      <c r="AB10" s="388">
        <f>_XLL.FIMMÊS(Z10,0)+1</f>
        <v>44958</v>
      </c>
      <c r="AC10" s="388"/>
      <c r="AD10" s="388">
        <f>_XLL.FIMMÊS(AB10,0)+1</f>
        <v>44986</v>
      </c>
      <c r="AE10" s="388"/>
      <c r="AF10" s="388">
        <f>_XLL.FIMMÊS(AD10,0)+1</f>
        <v>45017</v>
      </c>
      <c r="AG10" s="388"/>
      <c r="AH10" s="388">
        <f>_XLL.FIMMÊS(AF10,0)+1</f>
        <v>45047</v>
      </c>
      <c r="AI10" s="388"/>
      <c r="AJ10" s="388">
        <f>_XLL.FIMMÊS(AH10,0)+1</f>
        <v>45078</v>
      </c>
      <c r="AK10" s="388"/>
      <c r="AL10" s="388">
        <f>_XLL.FIMMÊS(AJ10,0)+1</f>
        <v>45108</v>
      </c>
      <c r="AM10" s="388"/>
      <c r="AN10" s="377">
        <f>_XLL.FIMMÊS(AL10,0)+1</f>
        <v>45139</v>
      </c>
      <c r="AO10" s="377"/>
      <c r="AP10" s="423">
        <f>_XLL.FIMMÊS(AN10,0)+1</f>
        <v>45170</v>
      </c>
      <c r="AQ10" s="388"/>
      <c r="AR10" s="388">
        <f>_XLL.FIMMÊS(AP10,0)+1</f>
        <v>45200</v>
      </c>
      <c r="AS10" s="388"/>
      <c r="AT10" s="388">
        <f>_XLL.FIMMÊS(AR10,0)+1</f>
        <v>45231</v>
      </c>
      <c r="AU10" s="388"/>
      <c r="AV10" s="388">
        <f>_XLL.FIMMÊS(AT10,0)+1</f>
        <v>45261</v>
      </c>
      <c r="AW10" s="445"/>
      <c r="AX10" s="388">
        <f>_XLL.FIMMÊS(AV10,0)+1</f>
        <v>45292</v>
      </c>
      <c r="AY10" s="445"/>
      <c r="AZ10" s="388">
        <f>_XLL.FIMMÊS(AX10,0)+1</f>
        <v>45323</v>
      </c>
      <c r="BA10" s="445"/>
      <c r="BB10" s="388">
        <f>_XLL.FIMMÊS(AZ10,0)+1</f>
        <v>45352</v>
      </c>
      <c r="BC10" s="445"/>
      <c r="BD10" s="388">
        <f>_XLL.FIMMÊS(BB10,0)+1</f>
        <v>45383</v>
      </c>
      <c r="BE10" s="445"/>
      <c r="BF10" s="388">
        <f>_XLL.FIMMÊS(BD10,0)+1</f>
        <v>45413</v>
      </c>
      <c r="BG10" s="445"/>
      <c r="BH10" s="388">
        <f>_XLL.FIMMÊS(BF10,0)+1</f>
        <v>45444</v>
      </c>
      <c r="BI10" s="445"/>
      <c r="BJ10" s="388">
        <f>_XLL.FIMMÊS(BH10,0)+1</f>
        <v>45474</v>
      </c>
      <c r="BK10" s="445"/>
      <c r="BL10" s="388">
        <f>_XLL.FIMMÊS(BJ10,0)+1</f>
        <v>45505</v>
      </c>
      <c r="BM10" s="445"/>
      <c r="BN10" s="388">
        <f>_XLL.FIMMÊS(BL10,0)+1</f>
        <v>45536</v>
      </c>
      <c r="BO10" s="445"/>
      <c r="BP10" s="388">
        <f>_XLL.FIMMÊS(BN10,0)+1</f>
        <v>45566</v>
      </c>
      <c r="BQ10" s="445"/>
      <c r="BR10" s="388">
        <f>_XLL.FIMMÊS(BP10,0)+1</f>
        <v>45597</v>
      </c>
      <c r="BS10" s="445"/>
      <c r="BT10" s="388">
        <f>_XLL.FIMMÊS(BR10,0)+1</f>
        <v>45627</v>
      </c>
      <c r="BU10" s="445"/>
    </row>
    <row r="11" spans="1:73" s="246" customFormat="1" ht="14.25" customHeight="1">
      <c r="A11" s="245" t="s">
        <v>78</v>
      </c>
      <c r="B11" s="373">
        <v>0.76</v>
      </c>
      <c r="C11" s="373"/>
      <c r="D11" s="373">
        <v>0.8202</v>
      </c>
      <c r="E11" s="373"/>
      <c r="F11" s="373">
        <v>0.5936</v>
      </c>
      <c r="G11" s="373"/>
      <c r="H11" s="373">
        <v>0.6622</v>
      </c>
      <c r="I11" s="373"/>
      <c r="J11" s="453">
        <v>0.6914</v>
      </c>
      <c r="K11" s="453"/>
      <c r="L11" s="453">
        <v>0.6911</v>
      </c>
      <c r="M11" s="343"/>
      <c r="N11" s="373">
        <v>0.8946</v>
      </c>
      <c r="O11" s="373"/>
      <c r="P11" s="462">
        <v>0.9043</v>
      </c>
      <c r="Q11" s="462"/>
      <c r="R11" s="463">
        <v>0.617</v>
      </c>
      <c r="S11" s="373"/>
      <c r="T11" s="453">
        <v>0.5118</v>
      </c>
      <c r="U11" s="343"/>
      <c r="V11" s="373">
        <v>0.5272</v>
      </c>
      <c r="W11" s="373"/>
      <c r="X11" s="453">
        <v>0.7785</v>
      </c>
      <c r="Y11" s="457"/>
      <c r="Z11" s="453">
        <v>0.906</v>
      </c>
      <c r="AA11" s="454"/>
      <c r="AB11" s="453">
        <v>0.8583</v>
      </c>
      <c r="AC11" s="454"/>
      <c r="AD11" s="453">
        <v>0.8776</v>
      </c>
      <c r="AE11" s="454"/>
      <c r="AF11" s="453">
        <v>0.8867</v>
      </c>
      <c r="AG11" s="343"/>
      <c r="AH11" s="460">
        <v>0.8743</v>
      </c>
      <c r="AI11" s="461"/>
      <c r="AJ11" s="453">
        <v>0.9033</v>
      </c>
      <c r="AK11" s="457"/>
      <c r="AL11" s="453">
        <v>0.9161</v>
      </c>
      <c r="AM11" s="343"/>
      <c r="AN11" s="472">
        <v>0.8535</v>
      </c>
      <c r="AO11" s="473"/>
      <c r="AP11" s="453">
        <v>0.8877</v>
      </c>
      <c r="AQ11" s="343"/>
      <c r="AR11" s="453">
        <v>0.8919</v>
      </c>
      <c r="AS11" s="454"/>
      <c r="AT11" s="453">
        <v>0.8672</v>
      </c>
      <c r="AU11" s="454"/>
      <c r="AV11" s="453">
        <v>0.941</v>
      </c>
      <c r="AW11" s="343"/>
      <c r="AX11" s="453">
        <v>0.971</v>
      </c>
      <c r="AY11" s="343"/>
      <c r="AZ11" s="453">
        <v>0.974</v>
      </c>
      <c r="BA11" s="343"/>
      <c r="BB11" s="453">
        <v>0.974</v>
      </c>
      <c r="BC11" s="454"/>
      <c r="BD11" s="456">
        <v>0.984</v>
      </c>
      <c r="BE11" s="345"/>
      <c r="BF11" s="456">
        <v>0.978</v>
      </c>
      <c r="BG11" s="345"/>
      <c r="BH11" s="453"/>
      <c r="BI11" s="454"/>
      <c r="BJ11" s="453"/>
      <c r="BK11" s="454"/>
      <c r="BL11" s="453"/>
      <c r="BM11" s="454"/>
      <c r="BN11" s="453"/>
      <c r="BO11" s="454"/>
      <c r="BP11" s="453"/>
      <c r="BQ11" s="454"/>
      <c r="BR11" s="453"/>
      <c r="BS11" s="454"/>
      <c r="BT11" s="453"/>
      <c r="BU11" s="454"/>
    </row>
    <row r="12" spans="1:73" s="246" customFormat="1" ht="14.25">
      <c r="A12" s="245" t="s">
        <v>195</v>
      </c>
      <c r="B12" s="373">
        <v>0.95</v>
      </c>
      <c r="C12" s="373"/>
      <c r="D12" s="373">
        <v>0.7742</v>
      </c>
      <c r="E12" s="373"/>
      <c r="F12" s="373">
        <v>0.7586</v>
      </c>
      <c r="G12" s="373"/>
      <c r="H12" s="373">
        <v>0.8439</v>
      </c>
      <c r="I12" s="373"/>
      <c r="J12" s="453">
        <v>0.7123</v>
      </c>
      <c r="K12" s="453"/>
      <c r="L12" s="453">
        <v>0.7321</v>
      </c>
      <c r="M12" s="343"/>
      <c r="N12" s="373">
        <v>0.8086</v>
      </c>
      <c r="O12" s="373"/>
      <c r="P12" s="462">
        <v>0.8624</v>
      </c>
      <c r="Q12" s="462"/>
      <c r="R12" s="463">
        <v>0.9044</v>
      </c>
      <c r="S12" s="373"/>
      <c r="T12" s="453">
        <v>0.8182</v>
      </c>
      <c r="U12" s="343"/>
      <c r="V12" s="373">
        <v>0.8183</v>
      </c>
      <c r="W12" s="373"/>
      <c r="X12" s="453">
        <v>0.8962</v>
      </c>
      <c r="Y12" s="457"/>
      <c r="Z12" s="453">
        <v>0.9179</v>
      </c>
      <c r="AA12" s="454"/>
      <c r="AB12" s="453">
        <v>0.8743</v>
      </c>
      <c r="AC12" s="454"/>
      <c r="AD12" s="453">
        <v>0.8843</v>
      </c>
      <c r="AE12" s="454"/>
      <c r="AF12" s="453">
        <v>0.8555</v>
      </c>
      <c r="AG12" s="343"/>
      <c r="AH12" s="460">
        <v>0.878</v>
      </c>
      <c r="AI12" s="461"/>
      <c r="AJ12" s="453">
        <v>0.8725</v>
      </c>
      <c r="AK12" s="457"/>
      <c r="AL12" s="453">
        <v>0.8946</v>
      </c>
      <c r="AM12" s="343"/>
      <c r="AN12" s="453">
        <v>0.924</v>
      </c>
      <c r="AO12" s="343"/>
      <c r="AP12" s="453">
        <v>0.8511</v>
      </c>
      <c r="AQ12" s="343"/>
      <c r="AR12" s="453">
        <v>0.9408</v>
      </c>
      <c r="AS12" s="454"/>
      <c r="AT12" s="453">
        <v>0.9288</v>
      </c>
      <c r="AU12" s="454"/>
      <c r="AV12" s="453">
        <v>0.969</v>
      </c>
      <c r="AW12" s="343"/>
      <c r="AX12" s="453">
        <v>0.966</v>
      </c>
      <c r="AY12" s="343"/>
      <c r="AZ12" s="453">
        <v>0.939</v>
      </c>
      <c r="BA12" s="343"/>
      <c r="BB12" s="453">
        <v>0.941</v>
      </c>
      <c r="BC12" s="454"/>
      <c r="BD12" s="456">
        <v>0.92</v>
      </c>
      <c r="BE12" s="345"/>
      <c r="BF12" s="456">
        <v>0.968</v>
      </c>
      <c r="BG12" s="345"/>
      <c r="BH12" s="453"/>
      <c r="BI12" s="454"/>
      <c r="BJ12" s="453"/>
      <c r="BK12" s="454"/>
      <c r="BL12" s="453"/>
      <c r="BM12" s="454"/>
      <c r="BN12" s="453"/>
      <c r="BO12" s="454"/>
      <c r="BP12" s="453"/>
      <c r="BQ12" s="454"/>
      <c r="BR12" s="453"/>
      <c r="BS12" s="454"/>
      <c r="BT12" s="453"/>
      <c r="BU12" s="454"/>
    </row>
    <row r="13" spans="1:73" s="246" customFormat="1" ht="14.25">
      <c r="A13" s="245" t="s">
        <v>196</v>
      </c>
      <c r="B13" s="373">
        <v>0</v>
      </c>
      <c r="C13" s="373"/>
      <c r="D13" s="373">
        <v>0</v>
      </c>
      <c r="E13" s="373"/>
      <c r="F13" s="373" t="s">
        <v>197</v>
      </c>
      <c r="G13" s="373"/>
      <c r="H13" s="373" t="s">
        <v>197</v>
      </c>
      <c r="I13" s="373"/>
      <c r="J13" s="417" t="s">
        <v>197</v>
      </c>
      <c r="K13" s="417"/>
      <c r="L13" s="453">
        <v>0</v>
      </c>
      <c r="M13" s="343"/>
      <c r="N13" s="373">
        <v>0.0432</v>
      </c>
      <c r="O13" s="373"/>
      <c r="P13" s="462">
        <v>0.2842</v>
      </c>
      <c r="Q13" s="462"/>
      <c r="R13" s="463">
        <v>0.2508</v>
      </c>
      <c r="S13" s="373"/>
      <c r="T13" s="453">
        <v>0.3379</v>
      </c>
      <c r="U13" s="343"/>
      <c r="V13" s="373">
        <v>0.4333</v>
      </c>
      <c r="W13" s="373"/>
      <c r="X13" s="453">
        <v>0.7358</v>
      </c>
      <c r="Y13" s="457"/>
      <c r="Z13" s="453">
        <v>0.8694</v>
      </c>
      <c r="AA13" s="454"/>
      <c r="AB13" s="453">
        <v>0.7466</v>
      </c>
      <c r="AC13" s="454"/>
      <c r="AD13" s="453">
        <v>0.7957</v>
      </c>
      <c r="AE13" s="454"/>
      <c r="AF13" s="453">
        <v>0.8651</v>
      </c>
      <c r="AG13" s="343"/>
      <c r="AH13" s="460">
        <v>0.8495</v>
      </c>
      <c r="AI13" s="461"/>
      <c r="AJ13" s="453">
        <v>0.8762</v>
      </c>
      <c r="AK13" s="457"/>
      <c r="AL13" s="453">
        <v>0.8909</v>
      </c>
      <c r="AM13" s="343"/>
      <c r="AN13" s="453">
        <v>0.8817</v>
      </c>
      <c r="AO13" s="343"/>
      <c r="AP13" s="453">
        <v>0.846</v>
      </c>
      <c r="AQ13" s="343"/>
      <c r="AR13" s="453">
        <v>0.9155</v>
      </c>
      <c r="AS13" s="454"/>
      <c r="AT13" s="453">
        <v>0.8476</v>
      </c>
      <c r="AU13" s="454"/>
      <c r="AV13" s="453">
        <v>0.874</v>
      </c>
      <c r="AW13" s="343"/>
      <c r="AX13" s="453">
        <v>0.963</v>
      </c>
      <c r="AY13" s="343"/>
      <c r="AZ13" s="453">
        <v>0.916</v>
      </c>
      <c r="BA13" s="343"/>
      <c r="BB13" s="453">
        <v>0.926</v>
      </c>
      <c r="BC13" s="454"/>
      <c r="BD13" s="456">
        <v>0.913</v>
      </c>
      <c r="BE13" s="345"/>
      <c r="BF13" s="456">
        <v>0.925</v>
      </c>
      <c r="BG13" s="345"/>
      <c r="BH13" s="453"/>
      <c r="BI13" s="454"/>
      <c r="BJ13" s="453"/>
      <c r="BK13" s="454"/>
      <c r="BL13" s="453"/>
      <c r="BM13" s="454"/>
      <c r="BN13" s="453"/>
      <c r="BO13" s="454"/>
      <c r="BP13" s="453"/>
      <c r="BQ13" s="454"/>
      <c r="BR13" s="453"/>
      <c r="BS13" s="454"/>
      <c r="BT13" s="453"/>
      <c r="BU13" s="454"/>
    </row>
    <row r="14" spans="1:73" s="246" customFormat="1" ht="14.25">
      <c r="A14" s="245" t="s">
        <v>198</v>
      </c>
      <c r="B14" s="373">
        <v>0</v>
      </c>
      <c r="C14" s="373"/>
      <c r="D14" s="373">
        <v>0</v>
      </c>
      <c r="E14" s="373"/>
      <c r="F14" s="373" t="s">
        <v>197</v>
      </c>
      <c r="G14" s="373"/>
      <c r="H14" s="373" t="s">
        <v>197</v>
      </c>
      <c r="I14" s="373"/>
      <c r="J14" s="453">
        <v>0.1797</v>
      </c>
      <c r="K14" s="453"/>
      <c r="L14" s="453">
        <v>0.2578</v>
      </c>
      <c r="M14" s="343"/>
      <c r="N14" s="373">
        <v>0.2602</v>
      </c>
      <c r="O14" s="373"/>
      <c r="P14" s="471">
        <v>0.3452</v>
      </c>
      <c r="Q14" s="471"/>
      <c r="R14" s="463">
        <v>0.2633</v>
      </c>
      <c r="S14" s="373"/>
      <c r="T14" s="453">
        <v>0.2925</v>
      </c>
      <c r="U14" s="343"/>
      <c r="V14" s="373">
        <v>0.3467</v>
      </c>
      <c r="W14" s="373"/>
      <c r="X14" s="453">
        <v>0.5011</v>
      </c>
      <c r="Y14" s="457"/>
      <c r="Z14" s="453">
        <v>0.6054</v>
      </c>
      <c r="AA14" s="454"/>
      <c r="AB14" s="453">
        <v>0.644</v>
      </c>
      <c r="AC14" s="454"/>
      <c r="AD14" s="453">
        <v>0.5667</v>
      </c>
      <c r="AE14" s="454"/>
      <c r="AF14" s="453">
        <v>0.6633</v>
      </c>
      <c r="AG14" s="343"/>
      <c r="AH14" s="460">
        <v>0.6312</v>
      </c>
      <c r="AI14" s="461"/>
      <c r="AJ14" s="453">
        <v>0.5644</v>
      </c>
      <c r="AK14" s="457"/>
      <c r="AL14" s="453">
        <v>0.6344</v>
      </c>
      <c r="AM14" s="343"/>
      <c r="AN14" s="453">
        <v>0.7978</v>
      </c>
      <c r="AO14" s="343"/>
      <c r="AP14" s="453">
        <v>0.7433</v>
      </c>
      <c r="AQ14" s="343"/>
      <c r="AR14" s="453">
        <v>0.757</v>
      </c>
      <c r="AS14" s="454"/>
      <c r="AT14" s="453">
        <v>0.8522</v>
      </c>
      <c r="AU14" s="454"/>
      <c r="AV14" s="453">
        <v>0.745</v>
      </c>
      <c r="AW14" s="343"/>
      <c r="AX14" s="453">
        <v>0.816</v>
      </c>
      <c r="AY14" s="343"/>
      <c r="AZ14" s="453">
        <v>0.822</v>
      </c>
      <c r="BA14" s="343"/>
      <c r="BB14" s="453">
        <v>0.708</v>
      </c>
      <c r="BC14" s="454"/>
      <c r="BD14" s="456">
        <v>0.753</v>
      </c>
      <c r="BE14" s="345"/>
      <c r="BF14" s="456">
        <v>0.839</v>
      </c>
      <c r="BG14" s="345"/>
      <c r="BH14" s="453"/>
      <c r="BI14" s="454"/>
      <c r="BJ14" s="453"/>
      <c r="BK14" s="454"/>
      <c r="BL14" s="453"/>
      <c r="BM14" s="454"/>
      <c r="BN14" s="453"/>
      <c r="BO14" s="454"/>
      <c r="BP14" s="453"/>
      <c r="BQ14" s="454"/>
      <c r="BR14" s="453"/>
      <c r="BS14" s="454"/>
      <c r="BT14" s="453"/>
      <c r="BU14" s="454"/>
    </row>
    <row r="15" spans="1:73" s="246" customFormat="1" ht="14.25">
      <c r="A15" s="245" t="s">
        <v>199</v>
      </c>
      <c r="B15" s="373">
        <v>0.1355</v>
      </c>
      <c r="C15" s="373"/>
      <c r="D15" s="373">
        <v>0.3393</v>
      </c>
      <c r="E15" s="373"/>
      <c r="F15" s="373">
        <v>0.6629</v>
      </c>
      <c r="G15" s="373"/>
      <c r="H15" s="373">
        <v>0.4033</v>
      </c>
      <c r="I15" s="373"/>
      <c r="J15" s="453">
        <v>0.5942</v>
      </c>
      <c r="K15" s="453"/>
      <c r="L15" s="453">
        <v>0.5783</v>
      </c>
      <c r="M15" s="343"/>
      <c r="N15" s="373">
        <v>0.2085</v>
      </c>
      <c r="O15" s="373"/>
      <c r="P15" s="462">
        <v>0.1452</v>
      </c>
      <c r="Q15" s="462"/>
      <c r="R15" s="463">
        <v>0.3274</v>
      </c>
      <c r="S15" s="373"/>
      <c r="T15" s="453">
        <v>0.3168</v>
      </c>
      <c r="U15" s="343"/>
      <c r="V15" s="373">
        <v>0.2202</v>
      </c>
      <c r="W15" s="373"/>
      <c r="X15" s="453">
        <v>0.2039</v>
      </c>
      <c r="Y15" s="457"/>
      <c r="Z15" s="453">
        <v>0.227</v>
      </c>
      <c r="AA15" s="454"/>
      <c r="AB15" s="453">
        <v>0.4323</v>
      </c>
      <c r="AC15" s="454"/>
      <c r="AD15" s="453">
        <v>0.727</v>
      </c>
      <c r="AE15" s="454"/>
      <c r="AF15" s="453">
        <v>0.4667</v>
      </c>
      <c r="AG15" s="343"/>
      <c r="AH15" s="460">
        <v>0.4551</v>
      </c>
      <c r="AI15" s="461"/>
      <c r="AJ15" s="453">
        <v>0.431</v>
      </c>
      <c r="AK15" s="457"/>
      <c r="AL15" s="453">
        <v>0.3825</v>
      </c>
      <c r="AM15" s="343"/>
      <c r="AN15" s="453">
        <v>0.3767</v>
      </c>
      <c r="AO15" s="343"/>
      <c r="AP15" s="453">
        <v>0.4798</v>
      </c>
      <c r="AQ15" s="343"/>
      <c r="AR15" s="453">
        <v>0.5899</v>
      </c>
      <c r="AS15" s="454"/>
      <c r="AT15" s="453">
        <v>0.6262</v>
      </c>
      <c r="AU15" s="454"/>
      <c r="AV15" s="453">
        <v>0.669</v>
      </c>
      <c r="AW15" s="343"/>
      <c r="AX15" s="453">
        <v>0.643</v>
      </c>
      <c r="AY15" s="343"/>
      <c r="AZ15" s="453">
        <v>0.794</v>
      </c>
      <c r="BA15" s="343"/>
      <c r="BB15" s="453">
        <v>0.856</v>
      </c>
      <c r="BC15" s="454"/>
      <c r="BD15" s="456">
        <v>0.945</v>
      </c>
      <c r="BE15" s="345"/>
      <c r="BF15" s="456">
        <v>0.833</v>
      </c>
      <c r="BG15" s="345"/>
      <c r="BH15" s="453"/>
      <c r="BI15" s="454"/>
      <c r="BJ15" s="453"/>
      <c r="BK15" s="454"/>
      <c r="BL15" s="453"/>
      <c r="BM15" s="454"/>
      <c r="BN15" s="453"/>
      <c r="BO15" s="454"/>
      <c r="BP15" s="453"/>
      <c r="BQ15" s="454"/>
      <c r="BR15" s="453"/>
      <c r="BS15" s="454"/>
      <c r="BT15" s="453"/>
      <c r="BU15" s="454"/>
    </row>
    <row r="16" spans="1:73" s="246" customFormat="1" ht="14.25">
      <c r="A16" s="245" t="s">
        <v>12</v>
      </c>
      <c r="B16" s="373">
        <v>0.335</v>
      </c>
      <c r="C16" s="373"/>
      <c r="D16" s="373">
        <v>0.7913</v>
      </c>
      <c r="E16" s="373"/>
      <c r="F16" s="373">
        <v>0.9068</v>
      </c>
      <c r="G16" s="373"/>
      <c r="H16" s="373">
        <v>0.8889</v>
      </c>
      <c r="I16" s="373"/>
      <c r="J16" s="453">
        <v>0.7384</v>
      </c>
      <c r="K16" s="453"/>
      <c r="L16" s="453">
        <v>0.5481</v>
      </c>
      <c r="M16" s="343"/>
      <c r="N16" s="373">
        <v>0.5054</v>
      </c>
      <c r="O16" s="373"/>
      <c r="P16" s="462">
        <v>0.4875</v>
      </c>
      <c r="Q16" s="462"/>
      <c r="R16" s="463">
        <v>0.4741</v>
      </c>
      <c r="S16" s="373"/>
      <c r="T16" s="453">
        <v>0.6022</v>
      </c>
      <c r="U16" s="343"/>
      <c r="V16" s="373">
        <v>0.5407</v>
      </c>
      <c r="W16" s="373"/>
      <c r="X16" s="453">
        <v>0.7742</v>
      </c>
      <c r="Y16" s="457"/>
      <c r="Z16" s="453">
        <v>0.8423</v>
      </c>
      <c r="AA16" s="454"/>
      <c r="AB16" s="453">
        <v>0.8492</v>
      </c>
      <c r="AC16" s="454"/>
      <c r="AD16" s="453">
        <v>0.7133</v>
      </c>
      <c r="AE16" s="454"/>
      <c r="AF16" s="453">
        <v>0.9407</v>
      </c>
      <c r="AG16" s="343"/>
      <c r="AH16" s="460">
        <v>0.9032</v>
      </c>
      <c r="AI16" s="461"/>
      <c r="AJ16" s="453">
        <v>0.8667</v>
      </c>
      <c r="AK16" s="457"/>
      <c r="AL16" s="453">
        <v>0.8387</v>
      </c>
      <c r="AM16" s="343"/>
      <c r="AN16" s="453">
        <v>0.9176</v>
      </c>
      <c r="AO16" s="343"/>
      <c r="AP16" s="453">
        <v>0.8667</v>
      </c>
      <c r="AQ16" s="343"/>
      <c r="AR16" s="453">
        <v>0.8602</v>
      </c>
      <c r="AS16" s="454"/>
      <c r="AT16" s="453">
        <v>0.837</v>
      </c>
      <c r="AU16" s="454"/>
      <c r="AV16" s="453">
        <v>0.853</v>
      </c>
      <c r="AW16" s="343"/>
      <c r="AX16" s="453">
        <v>0.975</v>
      </c>
      <c r="AY16" s="343"/>
      <c r="AZ16" s="453">
        <v>0.973</v>
      </c>
      <c r="BA16" s="343"/>
      <c r="BB16" s="453">
        <v>0.918</v>
      </c>
      <c r="BC16" s="454"/>
      <c r="BD16" s="456">
        <v>0.937</v>
      </c>
      <c r="BE16" s="345"/>
      <c r="BF16" s="456">
        <v>0.928</v>
      </c>
      <c r="BG16" s="345"/>
      <c r="BH16" s="453"/>
      <c r="BI16" s="454"/>
      <c r="BJ16" s="453"/>
      <c r="BK16" s="454"/>
      <c r="BL16" s="453"/>
      <c r="BM16" s="454"/>
      <c r="BN16" s="453"/>
      <c r="BO16" s="454"/>
      <c r="BP16" s="453"/>
      <c r="BQ16" s="454"/>
      <c r="BR16" s="453"/>
      <c r="BS16" s="454"/>
      <c r="BT16" s="453"/>
      <c r="BU16" s="454"/>
    </row>
    <row r="17" spans="1:73" s="247" customFormat="1" ht="15.75" customHeight="1" hidden="1">
      <c r="A17" s="245" t="s">
        <v>200</v>
      </c>
      <c r="B17" s="373">
        <v>0.319</v>
      </c>
      <c r="C17" s="373"/>
      <c r="D17" s="373">
        <v>0.3024</v>
      </c>
      <c r="E17" s="373"/>
      <c r="F17" s="373">
        <v>0.1761</v>
      </c>
      <c r="G17" s="373"/>
      <c r="H17" s="373" t="s">
        <v>197</v>
      </c>
      <c r="I17" s="373"/>
      <c r="J17" s="417" t="s">
        <v>197</v>
      </c>
      <c r="K17" s="417"/>
      <c r="L17" s="453">
        <v>0.595</v>
      </c>
      <c r="M17" s="343"/>
      <c r="N17" s="373">
        <v>0.4516</v>
      </c>
      <c r="O17" s="373"/>
      <c r="P17" s="462">
        <v>0.0677</v>
      </c>
      <c r="Q17" s="462"/>
      <c r="R17" s="443" t="s">
        <v>73</v>
      </c>
      <c r="S17" s="373"/>
      <c r="T17" s="415" t="s">
        <v>73</v>
      </c>
      <c r="U17" s="416"/>
      <c r="V17" s="373">
        <v>0.0667</v>
      </c>
      <c r="W17" s="373"/>
      <c r="X17" s="453">
        <v>0.2796</v>
      </c>
      <c r="Y17" s="457"/>
      <c r="Z17" s="453">
        <v>0.3512</v>
      </c>
      <c r="AA17" s="454"/>
      <c r="AB17" s="453">
        <v>0.8357</v>
      </c>
      <c r="AC17" s="454"/>
      <c r="AD17" s="453">
        <v>0.9226</v>
      </c>
      <c r="AE17" s="454"/>
      <c r="AF17" s="453">
        <v>0.88</v>
      </c>
      <c r="AG17" s="343"/>
      <c r="AH17" s="460">
        <v>0.8645</v>
      </c>
      <c r="AI17" s="461"/>
      <c r="AJ17" s="453">
        <v>0</v>
      </c>
      <c r="AK17" s="457"/>
      <c r="AL17" s="453">
        <v>0</v>
      </c>
      <c r="AM17" s="457"/>
      <c r="AN17" s="453"/>
      <c r="AO17" s="457"/>
      <c r="AP17" s="453"/>
      <c r="AQ17" s="457"/>
      <c r="AR17" s="453"/>
      <c r="AS17" s="457"/>
      <c r="AT17" s="453"/>
      <c r="AU17" s="457"/>
      <c r="AV17" s="453"/>
      <c r="AW17" s="343"/>
      <c r="AX17" s="397"/>
      <c r="AY17" s="398"/>
      <c r="AZ17" s="397"/>
      <c r="BA17" s="398"/>
      <c r="BB17" s="453"/>
      <c r="BC17" s="454"/>
      <c r="BD17" s="438"/>
      <c r="BE17" s="439"/>
      <c r="BF17" s="438"/>
      <c r="BG17" s="439"/>
      <c r="BH17" s="453"/>
      <c r="BI17" s="454"/>
      <c r="BJ17" s="453"/>
      <c r="BK17" s="454"/>
      <c r="BL17" s="453"/>
      <c r="BM17" s="454"/>
      <c r="BN17" s="453"/>
      <c r="BO17" s="454"/>
      <c r="BP17" s="453"/>
      <c r="BQ17" s="454"/>
      <c r="BR17" s="453"/>
      <c r="BS17" s="454"/>
      <c r="BT17" s="453"/>
      <c r="BU17" s="454"/>
    </row>
    <row r="18" spans="1:73" s="238" customFormat="1" ht="15" customHeight="1" hidden="1">
      <c r="A18" s="248" t="s">
        <v>201</v>
      </c>
      <c r="B18" s="373">
        <v>0.757</v>
      </c>
      <c r="C18" s="373"/>
      <c r="D18" s="373">
        <v>0.35</v>
      </c>
      <c r="E18" s="373"/>
      <c r="F18" s="373">
        <v>0.3597</v>
      </c>
      <c r="G18" s="373"/>
      <c r="H18" s="373" t="s">
        <v>197</v>
      </c>
      <c r="I18" s="373"/>
      <c r="J18" s="417" t="s">
        <v>197</v>
      </c>
      <c r="K18" s="417"/>
      <c r="L18" s="453">
        <v>0.4833</v>
      </c>
      <c r="M18" s="343"/>
      <c r="N18" s="373">
        <v>0.5694</v>
      </c>
      <c r="O18" s="373"/>
      <c r="P18" s="462">
        <v>0.0929</v>
      </c>
      <c r="Q18" s="462"/>
      <c r="R18" s="443" t="s">
        <v>73</v>
      </c>
      <c r="S18" s="373"/>
      <c r="T18" s="415" t="s">
        <v>73</v>
      </c>
      <c r="U18" s="416"/>
      <c r="V18" s="373" t="s">
        <v>73</v>
      </c>
      <c r="W18" s="373"/>
      <c r="X18" s="415" t="s">
        <v>73</v>
      </c>
      <c r="Y18" s="442"/>
      <c r="Z18" s="415"/>
      <c r="AA18" s="442"/>
      <c r="AB18" s="453">
        <v>0</v>
      </c>
      <c r="AC18" s="343"/>
      <c r="AD18" s="397"/>
      <c r="AE18" s="398"/>
      <c r="AF18" s="397"/>
      <c r="AG18" s="398"/>
      <c r="AH18" s="460">
        <v>0</v>
      </c>
      <c r="AI18" s="469"/>
      <c r="AJ18" s="415">
        <v>0</v>
      </c>
      <c r="AK18" s="442"/>
      <c r="AL18" s="470">
        <v>0</v>
      </c>
      <c r="AM18" s="416"/>
      <c r="AN18" s="415"/>
      <c r="AO18" s="442"/>
      <c r="AP18" s="415"/>
      <c r="AQ18" s="442"/>
      <c r="AR18" s="415"/>
      <c r="AS18" s="442"/>
      <c r="AT18" s="415"/>
      <c r="AU18" s="442"/>
      <c r="AV18" s="415"/>
      <c r="AW18" s="416"/>
      <c r="AX18" s="397"/>
      <c r="AY18" s="398"/>
      <c r="AZ18" s="397"/>
      <c r="BA18" s="398"/>
      <c r="BB18" s="467"/>
      <c r="BC18" s="468"/>
      <c r="BD18" s="438"/>
      <c r="BE18" s="439"/>
      <c r="BF18" s="438"/>
      <c r="BG18" s="439"/>
      <c r="BH18" s="467"/>
      <c r="BI18" s="468"/>
      <c r="BJ18" s="467"/>
      <c r="BK18" s="468"/>
      <c r="BL18" s="467"/>
      <c r="BM18" s="468"/>
      <c r="BN18" s="467"/>
      <c r="BO18" s="468"/>
      <c r="BP18" s="467"/>
      <c r="BQ18" s="468"/>
      <c r="BR18" s="467"/>
      <c r="BS18" s="468"/>
      <c r="BT18" s="467"/>
      <c r="BU18" s="468"/>
    </row>
    <row r="19" spans="1:73" s="238" customFormat="1" ht="14.25" customHeight="1">
      <c r="A19" s="248" t="s">
        <v>202</v>
      </c>
      <c r="B19" s="373">
        <v>0.9293</v>
      </c>
      <c r="C19" s="373"/>
      <c r="D19" s="373">
        <v>0.9392</v>
      </c>
      <c r="E19" s="373"/>
      <c r="F19" s="373">
        <v>0.7629</v>
      </c>
      <c r="G19" s="373"/>
      <c r="H19" s="373">
        <v>0.93</v>
      </c>
      <c r="I19" s="373"/>
      <c r="J19" s="453">
        <v>0.8806</v>
      </c>
      <c r="K19" s="453"/>
      <c r="L19" s="453">
        <v>0.97</v>
      </c>
      <c r="M19" s="343"/>
      <c r="N19" s="373">
        <v>0.9919</v>
      </c>
      <c r="O19" s="373"/>
      <c r="P19" s="462">
        <v>0.9774</v>
      </c>
      <c r="Q19" s="462"/>
      <c r="R19" s="443">
        <v>0.9683</v>
      </c>
      <c r="S19" s="373"/>
      <c r="T19" s="453">
        <v>0.9564</v>
      </c>
      <c r="U19" s="343"/>
      <c r="V19" s="373">
        <v>0.9667</v>
      </c>
      <c r="W19" s="373"/>
      <c r="X19" s="453">
        <v>0.9661</v>
      </c>
      <c r="Y19" s="457"/>
      <c r="Z19" s="453">
        <v>0.9564</v>
      </c>
      <c r="AA19" s="454"/>
      <c r="AB19" s="453">
        <v>0.9696</v>
      </c>
      <c r="AC19" s="454"/>
      <c r="AD19" s="453">
        <v>0.9532</v>
      </c>
      <c r="AE19" s="454"/>
      <c r="AF19" s="453">
        <v>0.96</v>
      </c>
      <c r="AG19" s="343"/>
      <c r="AH19" s="460">
        <v>0.96</v>
      </c>
      <c r="AI19" s="461"/>
      <c r="AJ19" s="453">
        <v>0.9566</v>
      </c>
      <c r="AK19" s="457"/>
      <c r="AL19" s="453">
        <v>0.9467</v>
      </c>
      <c r="AM19" s="343"/>
      <c r="AN19" s="453">
        <v>0.9451</v>
      </c>
      <c r="AO19" s="343"/>
      <c r="AP19" s="453">
        <v>0.9416</v>
      </c>
      <c r="AQ19" s="343"/>
      <c r="AR19" s="453">
        <v>0.929</v>
      </c>
      <c r="AS19" s="454"/>
      <c r="AT19" s="453">
        <v>0.8733</v>
      </c>
      <c r="AU19" s="454"/>
      <c r="AV19" s="453">
        <v>0.995</v>
      </c>
      <c r="AW19" s="343"/>
      <c r="AX19" s="453">
        <v>1</v>
      </c>
      <c r="AY19" s="343"/>
      <c r="AZ19" s="453">
        <v>0.998</v>
      </c>
      <c r="BA19" s="343"/>
      <c r="BB19" s="453">
        <v>0.998</v>
      </c>
      <c r="BC19" s="454"/>
      <c r="BD19" s="456">
        <v>0.997</v>
      </c>
      <c r="BE19" s="345"/>
      <c r="BF19" s="456">
        <v>1</v>
      </c>
      <c r="BG19" s="345"/>
      <c r="BH19" s="453"/>
      <c r="BI19" s="454"/>
      <c r="BJ19" s="453"/>
      <c r="BK19" s="454"/>
      <c r="BL19" s="453"/>
      <c r="BM19" s="454"/>
      <c r="BN19" s="453"/>
      <c r="BO19" s="454"/>
      <c r="BP19" s="453"/>
      <c r="BQ19" s="454"/>
      <c r="BR19" s="453"/>
      <c r="BS19" s="454"/>
      <c r="BT19" s="453"/>
      <c r="BU19" s="454"/>
    </row>
    <row r="20" spans="1:73" s="238" customFormat="1" ht="14.25">
      <c r="A20" s="248" t="s">
        <v>203</v>
      </c>
      <c r="B20" s="373"/>
      <c r="C20" s="373"/>
      <c r="D20" s="373"/>
      <c r="E20" s="373"/>
      <c r="F20" s="373"/>
      <c r="G20" s="373"/>
      <c r="H20" s="373">
        <v>0.5267</v>
      </c>
      <c r="I20" s="373"/>
      <c r="J20" s="453">
        <v>0.6484</v>
      </c>
      <c r="K20" s="453"/>
      <c r="L20" s="453">
        <v>0.6333</v>
      </c>
      <c r="M20" s="343"/>
      <c r="N20" s="373">
        <v>0.3903</v>
      </c>
      <c r="O20" s="373"/>
      <c r="P20" s="462">
        <v>0.3871</v>
      </c>
      <c r="Q20" s="462"/>
      <c r="R20" s="463">
        <v>0.36</v>
      </c>
      <c r="S20" s="373"/>
      <c r="T20" s="453">
        <v>0.3387</v>
      </c>
      <c r="U20" s="343"/>
      <c r="V20" s="373">
        <v>0.2867</v>
      </c>
      <c r="W20" s="373"/>
      <c r="X20" s="453">
        <v>0.2548</v>
      </c>
      <c r="Y20" s="457"/>
      <c r="Z20" s="453">
        <v>0.3065</v>
      </c>
      <c r="AA20" s="454"/>
      <c r="AB20" s="453">
        <v>0.7107</v>
      </c>
      <c r="AC20" s="454"/>
      <c r="AD20" s="453">
        <v>0.8806</v>
      </c>
      <c r="AE20" s="454"/>
      <c r="AF20" s="453">
        <v>0.84</v>
      </c>
      <c r="AG20" s="343"/>
      <c r="AH20" s="460">
        <v>0.7194</v>
      </c>
      <c r="AI20" s="461"/>
      <c r="AJ20" s="453">
        <v>0.7167</v>
      </c>
      <c r="AK20" s="457"/>
      <c r="AL20" s="453">
        <v>0.5452</v>
      </c>
      <c r="AM20" s="343"/>
      <c r="AN20" s="453">
        <v>0.2323</v>
      </c>
      <c r="AO20" s="343"/>
      <c r="AP20" s="453">
        <v>0.5867</v>
      </c>
      <c r="AQ20" s="343"/>
      <c r="AR20" s="453">
        <v>0.8032</v>
      </c>
      <c r="AS20" s="454"/>
      <c r="AT20" s="453">
        <v>0.58</v>
      </c>
      <c r="AU20" s="454"/>
      <c r="AV20" s="453">
        <v>0.59</v>
      </c>
      <c r="AW20" s="343"/>
      <c r="AX20" s="453">
        <v>0.59</v>
      </c>
      <c r="AY20" s="343"/>
      <c r="AZ20" s="453">
        <v>0.976</v>
      </c>
      <c r="BA20" s="343"/>
      <c r="BB20" s="453">
        <v>0.929</v>
      </c>
      <c r="BC20" s="454"/>
      <c r="BD20" s="456">
        <v>1</v>
      </c>
      <c r="BE20" s="345"/>
      <c r="BF20" s="456">
        <v>0.961</v>
      </c>
      <c r="BG20" s="345"/>
      <c r="BH20" s="453"/>
      <c r="BI20" s="454"/>
      <c r="BJ20" s="453"/>
      <c r="BK20" s="454"/>
      <c r="BL20" s="453"/>
      <c r="BM20" s="454"/>
      <c r="BN20" s="453"/>
      <c r="BO20" s="454"/>
      <c r="BP20" s="453"/>
      <c r="BQ20" s="454"/>
      <c r="BR20" s="453"/>
      <c r="BS20" s="454"/>
      <c r="BT20" s="453"/>
      <c r="BU20" s="454"/>
    </row>
    <row r="21" spans="1:73" s="238" customFormat="1" ht="14.25">
      <c r="A21" s="248" t="s">
        <v>204</v>
      </c>
      <c r="B21" s="373"/>
      <c r="C21" s="373"/>
      <c r="D21" s="373"/>
      <c r="E21" s="373"/>
      <c r="F21" s="373"/>
      <c r="G21" s="373"/>
      <c r="H21" s="373"/>
      <c r="I21" s="373"/>
      <c r="J21" s="453"/>
      <c r="K21" s="453"/>
      <c r="L21" s="453">
        <v>0.6</v>
      </c>
      <c r="M21" s="343"/>
      <c r="N21" s="373">
        <v>0.6677</v>
      </c>
      <c r="O21" s="373"/>
      <c r="P21" s="464">
        <v>0.3774</v>
      </c>
      <c r="Q21" s="465"/>
      <c r="R21" s="466">
        <v>0.7</v>
      </c>
      <c r="S21" s="373"/>
      <c r="T21" s="453">
        <v>0.9097</v>
      </c>
      <c r="U21" s="343"/>
      <c r="V21" s="373">
        <v>0.7133</v>
      </c>
      <c r="W21" s="373"/>
      <c r="X21" s="453">
        <v>0.7452</v>
      </c>
      <c r="Y21" s="457"/>
      <c r="Z21" s="453">
        <v>0.9323</v>
      </c>
      <c r="AA21" s="454"/>
      <c r="AB21" s="453">
        <v>0.9571</v>
      </c>
      <c r="AC21" s="454"/>
      <c r="AD21" s="453">
        <v>0.8097</v>
      </c>
      <c r="AE21" s="454"/>
      <c r="AF21" s="453">
        <v>0.84</v>
      </c>
      <c r="AG21" s="343"/>
      <c r="AH21" s="460">
        <v>0.9839</v>
      </c>
      <c r="AI21" s="461"/>
      <c r="AJ21" s="453">
        <v>0.9033</v>
      </c>
      <c r="AK21" s="457"/>
      <c r="AL21" s="453">
        <v>0.8839</v>
      </c>
      <c r="AM21" s="343"/>
      <c r="AN21" s="453">
        <v>0.7387</v>
      </c>
      <c r="AO21" s="343"/>
      <c r="AP21" s="453">
        <v>0.9467</v>
      </c>
      <c r="AQ21" s="343"/>
      <c r="AR21" s="453">
        <v>0.8548</v>
      </c>
      <c r="AS21" s="454"/>
      <c r="AT21" s="453">
        <v>0.9033</v>
      </c>
      <c r="AU21" s="454"/>
      <c r="AV21" s="453">
        <v>0.99</v>
      </c>
      <c r="AW21" s="343"/>
      <c r="AX21" s="453">
        <v>0.961</v>
      </c>
      <c r="AY21" s="343"/>
      <c r="AZ21" s="453">
        <v>0.99</v>
      </c>
      <c r="BA21" s="343"/>
      <c r="BB21" s="453">
        <v>0.939</v>
      </c>
      <c r="BC21" s="454"/>
      <c r="BD21" s="456">
        <v>0.987</v>
      </c>
      <c r="BE21" s="345"/>
      <c r="BF21" s="456">
        <v>0.958</v>
      </c>
      <c r="BG21" s="345"/>
      <c r="BH21" s="453"/>
      <c r="BI21" s="454"/>
      <c r="BJ21" s="453"/>
      <c r="BK21" s="454"/>
      <c r="BL21" s="453"/>
      <c r="BM21" s="454"/>
      <c r="BN21" s="453"/>
      <c r="BO21" s="454"/>
      <c r="BP21" s="453"/>
      <c r="BQ21" s="454"/>
      <c r="BR21" s="453"/>
      <c r="BS21" s="454"/>
      <c r="BT21" s="453"/>
      <c r="BU21" s="454"/>
    </row>
    <row r="22" spans="1:73" s="238" customFormat="1" ht="14.25">
      <c r="A22" s="248" t="s">
        <v>205</v>
      </c>
      <c r="B22" s="373"/>
      <c r="C22" s="373"/>
      <c r="D22" s="373"/>
      <c r="E22" s="373"/>
      <c r="F22" s="373"/>
      <c r="G22" s="373"/>
      <c r="H22" s="373"/>
      <c r="I22" s="373"/>
      <c r="J22" s="453"/>
      <c r="K22" s="453"/>
      <c r="L22" s="453">
        <v>0.3733</v>
      </c>
      <c r="M22" s="343"/>
      <c r="N22" s="373">
        <v>0.6258</v>
      </c>
      <c r="O22" s="373"/>
      <c r="P22" s="462">
        <v>0.4</v>
      </c>
      <c r="Q22" s="462"/>
      <c r="R22" s="463">
        <v>0.3867</v>
      </c>
      <c r="S22" s="373"/>
      <c r="T22" s="453">
        <v>0.0065</v>
      </c>
      <c r="U22" s="343"/>
      <c r="V22" s="373">
        <v>0</v>
      </c>
      <c r="W22" s="373"/>
      <c r="X22" s="453">
        <v>0.2645</v>
      </c>
      <c r="Y22" s="457"/>
      <c r="Z22" s="453">
        <v>0.6452</v>
      </c>
      <c r="AA22" s="454"/>
      <c r="AB22" s="453">
        <v>0.6357</v>
      </c>
      <c r="AC22" s="454"/>
      <c r="AD22" s="453">
        <v>0.2387</v>
      </c>
      <c r="AE22" s="454"/>
      <c r="AF22" s="453">
        <v>0.46</v>
      </c>
      <c r="AG22" s="343"/>
      <c r="AH22" s="460">
        <v>0.6258</v>
      </c>
      <c r="AI22" s="461"/>
      <c r="AJ22" s="453">
        <v>0.4733</v>
      </c>
      <c r="AK22" s="457"/>
      <c r="AL22" s="453">
        <v>0.671</v>
      </c>
      <c r="AM22" s="343"/>
      <c r="AN22" s="458">
        <v>0.3935</v>
      </c>
      <c r="AO22" s="459"/>
      <c r="AP22" s="453">
        <v>0.7133</v>
      </c>
      <c r="AQ22" s="343"/>
      <c r="AR22" s="453">
        <v>0.6</v>
      </c>
      <c r="AS22" s="454"/>
      <c r="AT22" s="453">
        <v>0.7</v>
      </c>
      <c r="AU22" s="454"/>
      <c r="AV22" s="453">
        <v>0.813</v>
      </c>
      <c r="AW22" s="343"/>
      <c r="AX22" s="453">
        <v>0.742</v>
      </c>
      <c r="AY22" s="343"/>
      <c r="AZ22" s="453">
        <v>0.745</v>
      </c>
      <c r="BA22" s="343"/>
      <c r="BB22" s="453">
        <v>0.826</v>
      </c>
      <c r="BC22" s="454"/>
      <c r="BD22" s="456">
        <v>0.813</v>
      </c>
      <c r="BE22" s="345"/>
      <c r="BF22" s="456">
        <v>0.781</v>
      </c>
      <c r="BG22" s="345"/>
      <c r="BH22" s="453"/>
      <c r="BI22" s="454"/>
      <c r="BJ22" s="453"/>
      <c r="BK22" s="454"/>
      <c r="BL22" s="453"/>
      <c r="BM22" s="454"/>
      <c r="BN22" s="453"/>
      <c r="BO22" s="454"/>
      <c r="BP22" s="453"/>
      <c r="BQ22" s="454"/>
      <c r="BR22" s="453"/>
      <c r="BS22" s="454"/>
      <c r="BT22" s="453"/>
      <c r="BU22" s="454"/>
    </row>
    <row r="23" spans="1:73" s="238" customFormat="1" ht="12.75" customHeight="1">
      <c r="A23" s="249" t="s">
        <v>206</v>
      </c>
      <c r="B23" s="447">
        <v>0.5931</v>
      </c>
      <c r="C23" s="447"/>
      <c r="D23" s="447">
        <v>0.6087</v>
      </c>
      <c r="E23" s="447"/>
      <c r="F23" s="447">
        <v>0.5349</v>
      </c>
      <c r="G23" s="447"/>
      <c r="H23" s="447">
        <v>0.6346</v>
      </c>
      <c r="I23" s="447"/>
      <c r="J23" s="447">
        <v>0.5562</v>
      </c>
      <c r="K23" s="447"/>
      <c r="L23" s="447">
        <v>0.6113</v>
      </c>
      <c r="M23" s="447"/>
      <c r="N23" s="447">
        <v>0.541</v>
      </c>
      <c r="O23" s="447"/>
      <c r="P23" s="455">
        <v>0.5249</v>
      </c>
      <c r="Q23" s="455"/>
      <c r="R23" s="447">
        <v>0.5429</v>
      </c>
      <c r="S23" s="447"/>
      <c r="T23" s="447">
        <v>0.5124</v>
      </c>
      <c r="U23" s="447"/>
      <c r="V23" s="447">
        <v>0.57</v>
      </c>
      <c r="W23" s="447"/>
      <c r="X23" s="447">
        <v>0.6689</v>
      </c>
      <c r="Y23" s="447"/>
      <c r="Z23" s="447">
        <v>0.7007</v>
      </c>
      <c r="AA23" s="447"/>
      <c r="AB23" s="447">
        <v>0.8333</v>
      </c>
      <c r="AC23" s="447"/>
      <c r="AD23" s="447">
        <v>0.8541</v>
      </c>
      <c r="AE23" s="447"/>
      <c r="AF23" s="447">
        <v>0.8393</v>
      </c>
      <c r="AG23" s="447"/>
      <c r="AH23" s="447">
        <v>0.8491</v>
      </c>
      <c r="AI23" s="447"/>
      <c r="AJ23" s="447">
        <v>0.5829</v>
      </c>
      <c r="AK23" s="447"/>
      <c r="AL23" s="447">
        <v>0.873</v>
      </c>
      <c r="AM23" s="447"/>
      <c r="AN23" s="451">
        <v>0.858</v>
      </c>
      <c r="AO23" s="451"/>
      <c r="AP23" s="452">
        <v>0.8693</v>
      </c>
      <c r="AQ23" s="447"/>
      <c r="AR23" s="447">
        <v>0.9231</v>
      </c>
      <c r="AS23" s="447"/>
      <c r="AT23" s="447">
        <v>0.8993</v>
      </c>
      <c r="AU23" s="447"/>
      <c r="AV23" s="447">
        <v>0.885</v>
      </c>
      <c r="AW23" s="448"/>
      <c r="AX23" s="447">
        <v>0.9043</v>
      </c>
      <c r="AY23" s="448"/>
      <c r="AZ23" s="447">
        <v>0.9229</v>
      </c>
      <c r="BA23" s="448"/>
      <c r="BB23" s="447">
        <v>0.9144</v>
      </c>
      <c r="BC23" s="448"/>
      <c r="BD23" s="447">
        <v>0.9272</v>
      </c>
      <c r="BE23" s="448"/>
      <c r="BF23" s="449">
        <v>0.9369</v>
      </c>
      <c r="BG23" s="450"/>
      <c r="BH23" s="447"/>
      <c r="BI23" s="448"/>
      <c r="BJ23" s="447"/>
      <c r="BK23" s="448"/>
      <c r="BL23" s="447"/>
      <c r="BM23" s="448"/>
      <c r="BN23" s="447"/>
      <c r="BO23" s="448"/>
      <c r="BP23" s="447"/>
      <c r="BQ23" s="448"/>
      <c r="BR23" s="447"/>
      <c r="BS23" s="448"/>
      <c r="BT23" s="447"/>
      <c r="BU23" s="448"/>
    </row>
    <row r="24" spans="1:73" s="252" customFormat="1" ht="5.25" customHeight="1">
      <c r="A24" s="250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</row>
    <row r="25" spans="1:73" s="238" customFormat="1" ht="12.75">
      <c r="A25" s="253" t="s">
        <v>207</v>
      </c>
      <c r="B25" s="254"/>
      <c r="C25" s="254"/>
      <c r="D25" s="254"/>
      <c r="E25" s="254"/>
      <c r="F25" s="254"/>
      <c r="G25" s="254"/>
      <c r="H25" s="254"/>
      <c r="I25" s="254"/>
      <c r="J25" s="255"/>
      <c r="K25" s="255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5"/>
      <c r="W25" s="255"/>
      <c r="X25" s="254"/>
      <c r="Y25" s="254"/>
      <c r="Z25" s="255"/>
      <c r="AA25" s="255"/>
      <c r="AB25" s="255"/>
      <c r="AC25" s="256"/>
      <c r="AD25" s="255"/>
      <c r="AE25" s="255"/>
      <c r="AF25" s="254"/>
      <c r="AG25" s="254"/>
      <c r="AH25" s="255"/>
      <c r="AI25" s="255"/>
      <c r="AJ25" s="254"/>
      <c r="AK25" s="254"/>
      <c r="AL25" s="254"/>
      <c r="AM25" s="254"/>
      <c r="AN25" s="380"/>
      <c r="AO25" s="381"/>
      <c r="AP25" s="254"/>
      <c r="AQ25" s="254"/>
      <c r="AR25" s="255"/>
      <c r="AS25" s="255"/>
      <c r="AT25" s="255"/>
      <c r="AU25" s="255"/>
      <c r="AV25" s="254"/>
      <c r="AW25" s="257"/>
      <c r="AX25" s="254"/>
      <c r="AY25" s="257"/>
      <c r="AZ25" s="254"/>
      <c r="BA25" s="257"/>
      <c r="BB25" s="255"/>
      <c r="BC25" s="256"/>
      <c r="BD25" s="255"/>
      <c r="BE25" s="256"/>
      <c r="BF25" s="255"/>
      <c r="BG25" s="256"/>
      <c r="BH25" s="255"/>
      <c r="BI25" s="256"/>
      <c r="BJ25" s="255"/>
      <c r="BK25" s="256"/>
      <c r="BL25" s="255"/>
      <c r="BM25" s="256"/>
      <c r="BN25" s="255"/>
      <c r="BO25" s="256"/>
      <c r="BP25" s="255"/>
      <c r="BQ25" s="256"/>
      <c r="BR25" s="255"/>
      <c r="BS25" s="256"/>
      <c r="BT25" s="255"/>
      <c r="BU25" s="256"/>
    </row>
    <row r="26" spans="1:73" s="252" customFormat="1" ht="12.75">
      <c r="A26" s="244" t="s">
        <v>194</v>
      </c>
      <c r="B26" s="388">
        <f>$B$10</f>
        <v>44562</v>
      </c>
      <c r="C26" s="388"/>
      <c r="D26" s="388">
        <f>$D$10</f>
        <v>44593</v>
      </c>
      <c r="E26" s="388"/>
      <c r="F26" s="388">
        <f>$F$10</f>
        <v>44621</v>
      </c>
      <c r="G26" s="388"/>
      <c r="H26" s="388">
        <f>$H$10</f>
        <v>44652</v>
      </c>
      <c r="I26" s="388"/>
      <c r="J26" s="388">
        <f>$J$10</f>
        <v>44682</v>
      </c>
      <c r="K26" s="388"/>
      <c r="L26" s="388">
        <f>$L$10</f>
        <v>44713</v>
      </c>
      <c r="M26" s="388"/>
      <c r="N26" s="388">
        <f>$N$10</f>
        <v>44743</v>
      </c>
      <c r="O26" s="388"/>
      <c r="P26" s="446">
        <f>$P$10</f>
        <v>44774</v>
      </c>
      <c r="Q26" s="446"/>
      <c r="R26" s="388">
        <f>$R$10</f>
        <v>44805</v>
      </c>
      <c r="S26" s="388"/>
      <c r="T26" s="388">
        <f>$T$10</f>
        <v>44835</v>
      </c>
      <c r="U26" s="388"/>
      <c r="V26" s="388">
        <f>$V$10</f>
        <v>44866</v>
      </c>
      <c r="W26" s="388"/>
      <c r="X26" s="388">
        <f>X10</f>
        <v>44896</v>
      </c>
      <c r="Y26" s="388"/>
      <c r="Z26" s="388">
        <f>Z10</f>
        <v>44927</v>
      </c>
      <c r="AA26" s="388"/>
      <c r="AB26" s="388">
        <f>AB10</f>
        <v>44958</v>
      </c>
      <c r="AC26" s="445"/>
      <c r="AD26" s="423">
        <f>AD10</f>
        <v>44986</v>
      </c>
      <c r="AE26" s="388"/>
      <c r="AF26" s="388">
        <f>AF10</f>
        <v>45017</v>
      </c>
      <c r="AG26" s="388"/>
      <c r="AH26" s="388">
        <f>AH10</f>
        <v>45047</v>
      </c>
      <c r="AI26" s="388"/>
      <c r="AJ26" s="388">
        <f>AJ10</f>
        <v>45078</v>
      </c>
      <c r="AK26" s="388"/>
      <c r="AL26" s="388">
        <f>AL10</f>
        <v>45108</v>
      </c>
      <c r="AM26" s="388"/>
      <c r="AN26" s="377">
        <f>AN10</f>
        <v>45139</v>
      </c>
      <c r="AO26" s="377"/>
      <c r="AP26" s="423">
        <f>AP10</f>
        <v>45170</v>
      </c>
      <c r="AQ26" s="388"/>
      <c r="AR26" s="388">
        <f>AR10</f>
        <v>45200</v>
      </c>
      <c r="AS26" s="388"/>
      <c r="AT26" s="388">
        <f>AT10</f>
        <v>45231</v>
      </c>
      <c r="AU26" s="388"/>
      <c r="AV26" s="388">
        <f>AV10</f>
        <v>45261</v>
      </c>
      <c r="AW26" s="445"/>
      <c r="AX26" s="388">
        <f>AX10</f>
        <v>45292</v>
      </c>
      <c r="AY26" s="445"/>
      <c r="AZ26" s="388">
        <f>AZ10</f>
        <v>45323</v>
      </c>
      <c r="BA26" s="445"/>
      <c r="BB26" s="388">
        <f>BB10</f>
        <v>45352</v>
      </c>
      <c r="BC26" s="445"/>
      <c r="BD26" s="388">
        <f>BD10</f>
        <v>45383</v>
      </c>
      <c r="BE26" s="445"/>
      <c r="BF26" s="388">
        <f>BF10</f>
        <v>45413</v>
      </c>
      <c r="BG26" s="445"/>
      <c r="BH26" s="388">
        <f>BH10</f>
        <v>45444</v>
      </c>
      <c r="BI26" s="445"/>
      <c r="BJ26" s="388">
        <f>BJ10</f>
        <v>45474</v>
      </c>
      <c r="BK26" s="445"/>
      <c r="BL26" s="388">
        <f>BL10</f>
        <v>45505</v>
      </c>
      <c r="BM26" s="445"/>
      <c r="BN26" s="388">
        <f>BN10</f>
        <v>45536</v>
      </c>
      <c r="BO26" s="445"/>
      <c r="BP26" s="388">
        <f>BP10</f>
        <v>45566</v>
      </c>
      <c r="BQ26" s="445"/>
      <c r="BR26" s="388">
        <f>BR10</f>
        <v>45597</v>
      </c>
      <c r="BS26" s="445"/>
      <c r="BT26" s="388">
        <f>BT10</f>
        <v>45627</v>
      </c>
      <c r="BU26" s="445"/>
    </row>
    <row r="27" spans="1:73" s="252" customFormat="1" ht="14.25" customHeight="1">
      <c r="A27" s="245" t="s">
        <v>78</v>
      </c>
      <c r="B27" s="414">
        <v>5.69</v>
      </c>
      <c r="C27" s="414"/>
      <c r="D27" s="414">
        <v>4.69</v>
      </c>
      <c r="E27" s="414"/>
      <c r="F27" s="414">
        <v>1.95</v>
      </c>
      <c r="G27" s="414"/>
      <c r="H27" s="414">
        <v>4.14</v>
      </c>
      <c r="I27" s="414"/>
      <c r="J27" s="389">
        <v>4.29</v>
      </c>
      <c r="K27" s="389"/>
      <c r="L27" s="389">
        <v>4.2</v>
      </c>
      <c r="M27" s="343"/>
      <c r="N27" s="414">
        <v>3.81</v>
      </c>
      <c r="O27" s="414"/>
      <c r="P27" s="433">
        <v>4.45</v>
      </c>
      <c r="Q27" s="433"/>
      <c r="R27" s="432">
        <v>2.79</v>
      </c>
      <c r="S27" s="414"/>
      <c r="T27" s="389">
        <v>6.02</v>
      </c>
      <c r="U27" s="343"/>
      <c r="V27" s="414">
        <v>5.82</v>
      </c>
      <c r="W27" s="414"/>
      <c r="X27" s="389">
        <v>4.6</v>
      </c>
      <c r="Y27" s="429"/>
      <c r="Z27" s="389">
        <v>5.28</v>
      </c>
      <c r="AA27" s="343"/>
      <c r="AB27" s="389">
        <v>5.32</v>
      </c>
      <c r="AC27" s="429"/>
      <c r="AD27" s="389">
        <v>5.33</v>
      </c>
      <c r="AE27" s="343"/>
      <c r="AF27" s="389">
        <v>5.43</v>
      </c>
      <c r="AG27" s="343"/>
      <c r="AH27" s="389">
        <v>5.53</v>
      </c>
      <c r="AI27" s="343"/>
      <c r="AJ27" s="389">
        <v>5.6</v>
      </c>
      <c r="AK27" s="429"/>
      <c r="AL27" s="389">
        <v>5.73</v>
      </c>
      <c r="AM27" s="355"/>
      <c r="AN27" s="389">
        <v>4.52</v>
      </c>
      <c r="AO27" s="343"/>
      <c r="AP27" s="389">
        <v>4.7</v>
      </c>
      <c r="AQ27" s="343"/>
      <c r="AR27" s="389">
        <v>4.18</v>
      </c>
      <c r="AS27" s="343"/>
      <c r="AT27" s="389">
        <v>4.8</v>
      </c>
      <c r="AU27" s="343"/>
      <c r="AV27" s="389">
        <v>3.91</v>
      </c>
      <c r="AW27" s="343"/>
      <c r="AX27" s="389">
        <v>4.36</v>
      </c>
      <c r="AY27" s="343"/>
      <c r="AZ27" s="427">
        <v>4.29</v>
      </c>
      <c r="BA27" s="428"/>
      <c r="BB27" s="427">
        <v>5.59</v>
      </c>
      <c r="BC27" s="428"/>
      <c r="BD27" s="390">
        <v>6.39</v>
      </c>
      <c r="BE27" s="345"/>
      <c r="BF27" s="390">
        <v>6.45</v>
      </c>
      <c r="BG27" s="345"/>
      <c r="BH27" s="427"/>
      <c r="BI27" s="428"/>
      <c r="BJ27" s="427"/>
      <c r="BK27" s="428"/>
      <c r="BL27" s="427"/>
      <c r="BM27" s="428"/>
      <c r="BN27" s="427"/>
      <c r="BO27" s="428"/>
      <c r="BP27" s="427"/>
      <c r="BQ27" s="428"/>
      <c r="BR27" s="427"/>
      <c r="BS27" s="428"/>
      <c r="BT27" s="427"/>
      <c r="BU27" s="428"/>
    </row>
    <row r="28" spans="1:73" s="252" customFormat="1" ht="14.25">
      <c r="A28" s="245" t="s">
        <v>195</v>
      </c>
      <c r="B28" s="414">
        <v>5.16</v>
      </c>
      <c r="C28" s="414"/>
      <c r="D28" s="414">
        <v>4.6</v>
      </c>
      <c r="E28" s="414"/>
      <c r="F28" s="414">
        <v>3.8</v>
      </c>
      <c r="G28" s="414"/>
      <c r="H28" s="414">
        <v>4.47</v>
      </c>
      <c r="I28" s="414"/>
      <c r="J28" s="389">
        <v>2.92</v>
      </c>
      <c r="K28" s="389"/>
      <c r="L28" s="389">
        <v>3.01</v>
      </c>
      <c r="M28" s="343"/>
      <c r="N28" s="414">
        <v>2.52</v>
      </c>
      <c r="O28" s="414"/>
      <c r="P28" s="433">
        <v>3.75</v>
      </c>
      <c r="Q28" s="433"/>
      <c r="R28" s="432">
        <v>3.06</v>
      </c>
      <c r="S28" s="414"/>
      <c r="T28" s="389">
        <v>4.1</v>
      </c>
      <c r="U28" s="343"/>
      <c r="V28" s="414">
        <v>4.33</v>
      </c>
      <c r="W28" s="414"/>
      <c r="X28" s="389">
        <v>3.81</v>
      </c>
      <c r="Y28" s="429"/>
      <c r="Z28" s="389">
        <v>4.18</v>
      </c>
      <c r="AA28" s="343"/>
      <c r="AB28" s="389">
        <v>4.34</v>
      </c>
      <c r="AC28" s="429"/>
      <c r="AD28" s="389">
        <v>4.56</v>
      </c>
      <c r="AE28" s="343"/>
      <c r="AF28" s="389">
        <v>3.83</v>
      </c>
      <c r="AG28" s="343"/>
      <c r="AH28" s="389">
        <v>4.13</v>
      </c>
      <c r="AI28" s="343"/>
      <c r="AJ28" s="389">
        <v>4.32</v>
      </c>
      <c r="AK28" s="429"/>
      <c r="AL28" s="389">
        <v>4.16</v>
      </c>
      <c r="AM28" s="355"/>
      <c r="AN28" s="389">
        <v>4.91</v>
      </c>
      <c r="AO28" s="343"/>
      <c r="AP28" s="389">
        <v>4.38</v>
      </c>
      <c r="AQ28" s="343"/>
      <c r="AR28" s="389">
        <v>5.08</v>
      </c>
      <c r="AS28" s="343"/>
      <c r="AT28" s="389">
        <v>5.05</v>
      </c>
      <c r="AU28" s="343"/>
      <c r="AV28" s="389">
        <v>4.2</v>
      </c>
      <c r="AW28" s="343"/>
      <c r="AX28" s="389">
        <v>5.02</v>
      </c>
      <c r="AY28" s="343"/>
      <c r="AZ28" s="427">
        <v>4.52</v>
      </c>
      <c r="BA28" s="428"/>
      <c r="BB28" s="427">
        <v>4.35</v>
      </c>
      <c r="BC28" s="428"/>
      <c r="BD28" s="390">
        <v>4.54</v>
      </c>
      <c r="BE28" s="345"/>
      <c r="BF28" s="390">
        <v>4.63</v>
      </c>
      <c r="BG28" s="345"/>
      <c r="BH28" s="427"/>
      <c r="BI28" s="428"/>
      <c r="BJ28" s="427"/>
      <c r="BK28" s="428"/>
      <c r="BL28" s="427"/>
      <c r="BM28" s="428"/>
      <c r="BN28" s="427"/>
      <c r="BO28" s="428"/>
      <c r="BP28" s="427"/>
      <c r="BQ28" s="428"/>
      <c r="BR28" s="427"/>
      <c r="BS28" s="428"/>
      <c r="BT28" s="427"/>
      <c r="BU28" s="428"/>
    </row>
    <row r="29" spans="1:73" s="252" customFormat="1" ht="14.25">
      <c r="A29" s="245" t="s">
        <v>196</v>
      </c>
      <c r="B29" s="414">
        <v>0</v>
      </c>
      <c r="C29" s="414"/>
      <c r="D29" s="414">
        <v>0</v>
      </c>
      <c r="E29" s="414"/>
      <c r="F29" s="414" t="s">
        <v>197</v>
      </c>
      <c r="G29" s="414"/>
      <c r="H29" s="414" t="s">
        <v>197</v>
      </c>
      <c r="I29" s="414"/>
      <c r="J29" s="417" t="s">
        <v>197</v>
      </c>
      <c r="K29" s="417"/>
      <c r="L29" s="389">
        <v>0</v>
      </c>
      <c r="M29" s="343"/>
      <c r="N29" s="414">
        <v>2.15</v>
      </c>
      <c r="O29" s="414"/>
      <c r="P29" s="433">
        <v>4.3</v>
      </c>
      <c r="Q29" s="433"/>
      <c r="R29" s="432">
        <v>5.1</v>
      </c>
      <c r="S29" s="414"/>
      <c r="T29" s="389">
        <v>5.24</v>
      </c>
      <c r="U29" s="343"/>
      <c r="V29" s="414">
        <v>5.69</v>
      </c>
      <c r="W29" s="414"/>
      <c r="X29" s="389">
        <v>5.1</v>
      </c>
      <c r="Y29" s="429"/>
      <c r="Z29" s="389">
        <v>4.68</v>
      </c>
      <c r="AA29" s="343"/>
      <c r="AB29" s="389">
        <v>4.62</v>
      </c>
      <c r="AC29" s="429"/>
      <c r="AD29" s="389">
        <v>3.78</v>
      </c>
      <c r="AE29" s="343"/>
      <c r="AF29" s="389">
        <v>3.78</v>
      </c>
      <c r="AG29" s="343"/>
      <c r="AH29" s="389">
        <v>3.95</v>
      </c>
      <c r="AI29" s="343"/>
      <c r="AJ29" s="389">
        <v>4.42</v>
      </c>
      <c r="AK29" s="429"/>
      <c r="AL29" s="389">
        <v>4.36</v>
      </c>
      <c r="AM29" s="355"/>
      <c r="AN29" s="389">
        <v>3.59</v>
      </c>
      <c r="AO29" s="343"/>
      <c r="AP29" s="389">
        <v>3.15</v>
      </c>
      <c r="AQ29" s="343"/>
      <c r="AR29" s="389">
        <v>4</v>
      </c>
      <c r="AS29" s="343"/>
      <c r="AT29" s="389">
        <v>3.58</v>
      </c>
      <c r="AU29" s="343"/>
      <c r="AV29" s="389">
        <v>3.12</v>
      </c>
      <c r="AW29" s="343"/>
      <c r="AX29" s="389">
        <v>3.95</v>
      </c>
      <c r="AY29" s="343"/>
      <c r="AZ29" s="427">
        <v>3.17</v>
      </c>
      <c r="BA29" s="428"/>
      <c r="BB29" s="427">
        <v>3.86</v>
      </c>
      <c r="BC29" s="428"/>
      <c r="BD29" s="390">
        <v>3.3</v>
      </c>
      <c r="BE29" s="345"/>
      <c r="BF29" s="390">
        <v>3.98</v>
      </c>
      <c r="BG29" s="345"/>
      <c r="BH29" s="427"/>
      <c r="BI29" s="428"/>
      <c r="BJ29" s="427"/>
      <c r="BK29" s="428"/>
      <c r="BL29" s="427"/>
      <c r="BM29" s="428"/>
      <c r="BN29" s="427"/>
      <c r="BO29" s="428"/>
      <c r="BP29" s="427"/>
      <c r="BQ29" s="428"/>
      <c r="BR29" s="427"/>
      <c r="BS29" s="428"/>
      <c r="BT29" s="427"/>
      <c r="BU29" s="428"/>
    </row>
    <row r="30" spans="1:73" s="258" customFormat="1" ht="14.25">
      <c r="A30" s="245" t="s">
        <v>198</v>
      </c>
      <c r="B30" s="414">
        <v>0</v>
      </c>
      <c r="C30" s="414"/>
      <c r="D30" s="414">
        <v>0</v>
      </c>
      <c r="E30" s="414"/>
      <c r="F30" s="414" t="s">
        <v>197</v>
      </c>
      <c r="G30" s="414"/>
      <c r="H30" s="414" t="s">
        <v>197</v>
      </c>
      <c r="I30" s="414"/>
      <c r="J30" s="389">
        <v>2.64</v>
      </c>
      <c r="K30" s="389"/>
      <c r="L30" s="389">
        <v>2.21</v>
      </c>
      <c r="M30" s="343"/>
      <c r="N30" s="414">
        <v>2.92</v>
      </c>
      <c r="O30" s="414"/>
      <c r="P30" s="433">
        <v>2.84</v>
      </c>
      <c r="Q30" s="433"/>
      <c r="R30" s="432">
        <v>2.32</v>
      </c>
      <c r="S30" s="414"/>
      <c r="T30" s="389">
        <v>2.67</v>
      </c>
      <c r="U30" s="343"/>
      <c r="V30" s="414">
        <v>2.67</v>
      </c>
      <c r="W30" s="414"/>
      <c r="X30" s="389">
        <v>2.84</v>
      </c>
      <c r="Y30" s="429"/>
      <c r="Z30" s="389">
        <v>2.32</v>
      </c>
      <c r="AA30" s="343"/>
      <c r="AB30" s="389">
        <v>3.38</v>
      </c>
      <c r="AC30" s="429"/>
      <c r="AD30" s="389">
        <v>2.79</v>
      </c>
      <c r="AE30" s="343"/>
      <c r="AF30" s="389">
        <v>3.28</v>
      </c>
      <c r="AG30" s="343"/>
      <c r="AH30" s="389">
        <v>3.23</v>
      </c>
      <c r="AI30" s="343"/>
      <c r="AJ30" s="389">
        <v>2.63</v>
      </c>
      <c r="AK30" s="429"/>
      <c r="AL30" s="389">
        <v>3.21</v>
      </c>
      <c r="AM30" s="355"/>
      <c r="AN30" s="389">
        <v>3.12</v>
      </c>
      <c r="AO30" s="343"/>
      <c r="AP30" s="389">
        <v>3.04</v>
      </c>
      <c r="AQ30" s="343"/>
      <c r="AR30" s="389">
        <v>2.7</v>
      </c>
      <c r="AS30" s="343"/>
      <c r="AT30" s="389">
        <v>2.91</v>
      </c>
      <c r="AU30" s="343"/>
      <c r="AV30" s="389">
        <v>2.36</v>
      </c>
      <c r="AW30" s="343"/>
      <c r="AX30" s="389">
        <v>2.63</v>
      </c>
      <c r="AY30" s="343"/>
      <c r="AZ30" s="427">
        <v>2.9</v>
      </c>
      <c r="BA30" s="428"/>
      <c r="BB30" s="427">
        <v>2.76</v>
      </c>
      <c r="BC30" s="428"/>
      <c r="BD30" s="390">
        <v>2.89</v>
      </c>
      <c r="BE30" s="345"/>
      <c r="BF30" s="390">
        <v>3.42</v>
      </c>
      <c r="BG30" s="345"/>
      <c r="BH30" s="427"/>
      <c r="BI30" s="428"/>
      <c r="BJ30" s="427"/>
      <c r="BK30" s="428"/>
      <c r="BL30" s="427"/>
      <c r="BM30" s="428"/>
      <c r="BN30" s="427"/>
      <c r="BO30" s="428"/>
      <c r="BP30" s="427"/>
      <c r="BQ30" s="428"/>
      <c r="BR30" s="427"/>
      <c r="BS30" s="428"/>
      <c r="BT30" s="427"/>
      <c r="BU30" s="428"/>
    </row>
    <row r="31" spans="1:73" s="238" customFormat="1" ht="14.25">
      <c r="A31" s="245" t="s">
        <v>199</v>
      </c>
      <c r="B31" s="414">
        <v>2.62</v>
      </c>
      <c r="C31" s="414"/>
      <c r="D31" s="414">
        <v>3.06</v>
      </c>
      <c r="E31" s="414"/>
      <c r="F31" s="414">
        <v>2.26</v>
      </c>
      <c r="G31" s="414"/>
      <c r="H31" s="414">
        <v>3.84</v>
      </c>
      <c r="I31" s="414"/>
      <c r="J31" s="389">
        <v>5.38</v>
      </c>
      <c r="K31" s="389"/>
      <c r="L31" s="389">
        <v>5.6</v>
      </c>
      <c r="M31" s="343"/>
      <c r="N31" s="414">
        <v>3.35</v>
      </c>
      <c r="O31" s="414"/>
      <c r="P31" s="433">
        <v>2.62</v>
      </c>
      <c r="Q31" s="433"/>
      <c r="R31" s="432">
        <v>4.51</v>
      </c>
      <c r="S31" s="414"/>
      <c r="T31" s="389">
        <v>5.09</v>
      </c>
      <c r="U31" s="343"/>
      <c r="V31" s="414">
        <v>5</v>
      </c>
      <c r="W31" s="414"/>
      <c r="X31" s="389">
        <v>3.11</v>
      </c>
      <c r="Y31" s="429"/>
      <c r="Z31" s="389">
        <v>3.08</v>
      </c>
      <c r="AA31" s="343"/>
      <c r="AB31" s="389">
        <v>3.22</v>
      </c>
      <c r="AC31" s="429"/>
      <c r="AD31" s="389">
        <v>3.41</v>
      </c>
      <c r="AE31" s="343"/>
      <c r="AF31" s="389">
        <v>2.93</v>
      </c>
      <c r="AG31" s="343"/>
      <c r="AH31" s="389">
        <v>2.99</v>
      </c>
      <c r="AI31" s="343"/>
      <c r="AJ31" s="389">
        <v>3.18</v>
      </c>
      <c r="AK31" s="429"/>
      <c r="AL31" s="389">
        <v>2.59</v>
      </c>
      <c r="AM31" s="355"/>
      <c r="AN31" s="389">
        <v>2.34</v>
      </c>
      <c r="AO31" s="343"/>
      <c r="AP31" s="389">
        <v>2.44</v>
      </c>
      <c r="AQ31" s="343"/>
      <c r="AR31" s="389">
        <v>2.64</v>
      </c>
      <c r="AS31" s="343"/>
      <c r="AT31" s="389">
        <v>2.75</v>
      </c>
      <c r="AU31" s="343"/>
      <c r="AV31" s="389">
        <v>2.36</v>
      </c>
      <c r="AW31" s="343"/>
      <c r="AX31" s="389">
        <v>2.45</v>
      </c>
      <c r="AY31" s="343"/>
      <c r="AZ31" s="427">
        <v>3.16</v>
      </c>
      <c r="BA31" s="428"/>
      <c r="BB31" s="427">
        <v>3.34</v>
      </c>
      <c r="BC31" s="428"/>
      <c r="BD31" s="390">
        <v>3.6</v>
      </c>
      <c r="BE31" s="345"/>
      <c r="BF31" s="390">
        <v>3.49</v>
      </c>
      <c r="BG31" s="345"/>
      <c r="BH31" s="427"/>
      <c r="BI31" s="428"/>
      <c r="BJ31" s="427"/>
      <c r="BK31" s="428"/>
      <c r="BL31" s="427"/>
      <c r="BM31" s="428"/>
      <c r="BN31" s="427"/>
      <c r="BO31" s="428"/>
      <c r="BP31" s="427"/>
      <c r="BQ31" s="428"/>
      <c r="BR31" s="427"/>
      <c r="BS31" s="428"/>
      <c r="BT31" s="427"/>
      <c r="BU31" s="428"/>
    </row>
    <row r="32" spans="1:73" s="238" customFormat="1" ht="14.25">
      <c r="A32" s="245" t="s">
        <v>12</v>
      </c>
      <c r="B32" s="414">
        <v>6.92</v>
      </c>
      <c r="C32" s="414"/>
      <c r="D32" s="414">
        <v>8.27</v>
      </c>
      <c r="E32" s="414"/>
      <c r="F32" s="414">
        <v>14.06</v>
      </c>
      <c r="G32" s="414"/>
      <c r="H32" s="414">
        <v>16</v>
      </c>
      <c r="I32" s="414"/>
      <c r="J32" s="389">
        <v>14.71</v>
      </c>
      <c r="K32" s="389"/>
      <c r="L32" s="389">
        <v>14.8</v>
      </c>
      <c r="M32" s="343"/>
      <c r="N32" s="414">
        <v>14.1</v>
      </c>
      <c r="O32" s="414"/>
      <c r="P32" s="433">
        <v>9.07</v>
      </c>
      <c r="Q32" s="433"/>
      <c r="R32" s="432">
        <v>11.64</v>
      </c>
      <c r="S32" s="414"/>
      <c r="T32" s="389">
        <v>12</v>
      </c>
      <c r="U32" s="343"/>
      <c r="V32" s="414">
        <v>10.43</v>
      </c>
      <c r="W32" s="414"/>
      <c r="X32" s="389">
        <v>8.31</v>
      </c>
      <c r="Y32" s="429"/>
      <c r="Z32" s="389">
        <v>10.68</v>
      </c>
      <c r="AA32" s="343"/>
      <c r="AB32" s="389">
        <v>7.38</v>
      </c>
      <c r="AC32" s="429"/>
      <c r="AD32" s="389">
        <v>11.71</v>
      </c>
      <c r="AE32" s="343"/>
      <c r="AF32" s="389">
        <v>11.04</v>
      </c>
      <c r="AG32" s="343"/>
      <c r="AH32" s="389">
        <v>12</v>
      </c>
      <c r="AI32" s="343"/>
      <c r="AJ32" s="389">
        <v>10.17</v>
      </c>
      <c r="AK32" s="429"/>
      <c r="AL32" s="389">
        <v>11.14</v>
      </c>
      <c r="AM32" s="355"/>
      <c r="AN32" s="389">
        <v>12.8</v>
      </c>
      <c r="AO32" s="343"/>
      <c r="AP32" s="389">
        <v>9</v>
      </c>
      <c r="AQ32" s="343"/>
      <c r="AR32" s="389">
        <v>6.86</v>
      </c>
      <c r="AS32" s="343"/>
      <c r="AT32" s="389">
        <v>6.11</v>
      </c>
      <c r="AU32" s="343"/>
      <c r="AV32" s="389">
        <v>7.29</v>
      </c>
      <c r="AW32" s="343"/>
      <c r="AX32" s="389">
        <v>13.1</v>
      </c>
      <c r="AY32" s="343"/>
      <c r="AZ32" s="427">
        <v>10.16</v>
      </c>
      <c r="BA32" s="428"/>
      <c r="BB32" s="427">
        <v>12.8</v>
      </c>
      <c r="BC32" s="428"/>
      <c r="BD32" s="390">
        <v>11.5</v>
      </c>
      <c r="BE32" s="345"/>
      <c r="BF32" s="390">
        <v>13.63</v>
      </c>
      <c r="BG32" s="345"/>
      <c r="BH32" s="427"/>
      <c r="BI32" s="428"/>
      <c r="BJ32" s="427"/>
      <c r="BK32" s="428"/>
      <c r="BL32" s="427"/>
      <c r="BM32" s="428"/>
      <c r="BN32" s="427"/>
      <c r="BO32" s="428"/>
      <c r="BP32" s="427"/>
      <c r="BQ32" s="428"/>
      <c r="BR32" s="427"/>
      <c r="BS32" s="428"/>
      <c r="BT32" s="427"/>
      <c r="BU32" s="428"/>
    </row>
    <row r="33" spans="1:73" s="238" customFormat="1" ht="14.25" customHeight="1" hidden="1">
      <c r="A33" s="245" t="s">
        <v>200</v>
      </c>
      <c r="B33" s="414">
        <v>5.58</v>
      </c>
      <c r="C33" s="414"/>
      <c r="D33" s="414">
        <v>3.85</v>
      </c>
      <c r="E33" s="414"/>
      <c r="F33" s="414">
        <v>2.7</v>
      </c>
      <c r="G33" s="414"/>
      <c r="H33" s="414" t="s">
        <v>197</v>
      </c>
      <c r="I33" s="414"/>
      <c r="J33" s="417" t="s">
        <v>197</v>
      </c>
      <c r="K33" s="417"/>
      <c r="L33" s="389">
        <v>2.82</v>
      </c>
      <c r="M33" s="343"/>
      <c r="N33" s="414">
        <v>2.55</v>
      </c>
      <c r="O33" s="414"/>
      <c r="P33" s="433">
        <v>2.62</v>
      </c>
      <c r="Q33" s="433"/>
      <c r="R33" s="443" t="s">
        <v>73</v>
      </c>
      <c r="S33" s="373"/>
      <c r="T33" s="415" t="s">
        <v>73</v>
      </c>
      <c r="U33" s="416"/>
      <c r="V33" s="414">
        <v>5</v>
      </c>
      <c r="W33" s="414"/>
      <c r="X33" s="389">
        <v>4.06</v>
      </c>
      <c r="Y33" s="429"/>
      <c r="Z33" s="389">
        <v>2.81</v>
      </c>
      <c r="AA33" s="343"/>
      <c r="AB33" s="389">
        <v>3.66</v>
      </c>
      <c r="AC33" s="429"/>
      <c r="AD33" s="389">
        <v>4.47</v>
      </c>
      <c r="AE33" s="343"/>
      <c r="AF33" s="389">
        <v>3.47</v>
      </c>
      <c r="AG33" s="343"/>
      <c r="AH33" s="389">
        <v>5.15</v>
      </c>
      <c r="AI33" s="343"/>
      <c r="AJ33" s="389">
        <v>0</v>
      </c>
      <c r="AK33" s="429"/>
      <c r="AL33" s="389">
        <v>0</v>
      </c>
      <c r="AM33" s="355"/>
      <c r="AN33" s="444"/>
      <c r="AO33" s="444"/>
      <c r="AP33" s="355"/>
      <c r="AQ33" s="429"/>
      <c r="AR33" s="389"/>
      <c r="AS33" s="429"/>
      <c r="AT33" s="389"/>
      <c r="AU33" s="429"/>
      <c r="AV33" s="389">
        <v>0</v>
      </c>
      <c r="AW33" s="343"/>
      <c r="AX33" s="397"/>
      <c r="AY33" s="398"/>
      <c r="AZ33" s="436"/>
      <c r="BA33" s="437"/>
      <c r="BB33" s="427"/>
      <c r="BC33" s="428"/>
      <c r="BD33" s="438"/>
      <c r="BE33" s="439"/>
      <c r="BF33" s="438"/>
      <c r="BG33" s="439"/>
      <c r="BH33" s="427"/>
      <c r="BI33" s="428"/>
      <c r="BJ33" s="427"/>
      <c r="BK33" s="428"/>
      <c r="BL33" s="427"/>
      <c r="BM33" s="428"/>
      <c r="BN33" s="427"/>
      <c r="BO33" s="428"/>
      <c r="BP33" s="427"/>
      <c r="BQ33" s="428"/>
      <c r="BR33" s="427"/>
      <c r="BS33" s="428"/>
      <c r="BT33" s="427"/>
      <c r="BU33" s="428"/>
    </row>
    <row r="34" spans="1:73" s="252" customFormat="1" ht="15" customHeight="1" hidden="1">
      <c r="A34" s="245" t="s">
        <v>201</v>
      </c>
      <c r="B34" s="414">
        <v>6.62</v>
      </c>
      <c r="C34" s="414"/>
      <c r="D34" s="414">
        <v>4.43</v>
      </c>
      <c r="E34" s="414"/>
      <c r="F34" s="414">
        <v>1.54</v>
      </c>
      <c r="G34" s="414"/>
      <c r="H34" s="414" t="s">
        <v>197</v>
      </c>
      <c r="I34" s="414"/>
      <c r="J34" s="417" t="s">
        <v>197</v>
      </c>
      <c r="K34" s="417"/>
      <c r="L34" s="389">
        <v>4.32</v>
      </c>
      <c r="M34" s="343"/>
      <c r="N34" s="414">
        <v>6.54</v>
      </c>
      <c r="O34" s="414"/>
      <c r="P34" s="433">
        <v>3.9</v>
      </c>
      <c r="Q34" s="433"/>
      <c r="R34" s="443" t="s">
        <v>73</v>
      </c>
      <c r="S34" s="373"/>
      <c r="T34" s="415" t="s">
        <v>73</v>
      </c>
      <c r="U34" s="416"/>
      <c r="V34" s="414" t="s">
        <v>73</v>
      </c>
      <c r="W34" s="414"/>
      <c r="X34" s="415" t="s">
        <v>73</v>
      </c>
      <c r="Y34" s="442"/>
      <c r="Z34" s="415"/>
      <c r="AA34" s="442"/>
      <c r="AB34" s="415">
        <v>0</v>
      </c>
      <c r="AC34" s="442"/>
      <c r="AD34" s="397"/>
      <c r="AE34" s="398"/>
      <c r="AF34" s="397"/>
      <c r="AG34" s="398"/>
      <c r="AH34" s="415">
        <v>0</v>
      </c>
      <c r="AI34" s="416"/>
      <c r="AJ34" s="415">
        <v>0</v>
      </c>
      <c r="AK34" s="442"/>
      <c r="AL34" s="415">
        <v>0</v>
      </c>
      <c r="AM34" s="440"/>
      <c r="AN34" s="441"/>
      <c r="AO34" s="441"/>
      <c r="AP34" s="440"/>
      <c r="AQ34" s="442"/>
      <c r="AR34" s="415"/>
      <c r="AS34" s="442"/>
      <c r="AT34" s="415"/>
      <c r="AU34" s="442"/>
      <c r="AV34" s="415">
        <v>0</v>
      </c>
      <c r="AW34" s="416"/>
      <c r="AX34" s="397"/>
      <c r="AY34" s="398"/>
      <c r="AZ34" s="436"/>
      <c r="BA34" s="437"/>
      <c r="BB34" s="434"/>
      <c r="BC34" s="435"/>
      <c r="BD34" s="438"/>
      <c r="BE34" s="439"/>
      <c r="BF34" s="438"/>
      <c r="BG34" s="439"/>
      <c r="BH34" s="434"/>
      <c r="BI34" s="435"/>
      <c r="BJ34" s="434"/>
      <c r="BK34" s="435"/>
      <c r="BL34" s="434"/>
      <c r="BM34" s="435"/>
      <c r="BN34" s="434"/>
      <c r="BO34" s="435"/>
      <c r="BP34" s="434"/>
      <c r="BQ34" s="435"/>
      <c r="BR34" s="434"/>
      <c r="BS34" s="435"/>
      <c r="BT34" s="434"/>
      <c r="BU34" s="435"/>
    </row>
    <row r="35" spans="1:73" s="252" customFormat="1" ht="12.75" customHeight="1">
      <c r="A35" s="245" t="s">
        <v>202</v>
      </c>
      <c r="B35" s="414">
        <v>6.54</v>
      </c>
      <c r="C35" s="414"/>
      <c r="D35" s="414">
        <v>5.32</v>
      </c>
      <c r="E35" s="414"/>
      <c r="F35" s="414">
        <v>4.74</v>
      </c>
      <c r="G35" s="414"/>
      <c r="H35" s="414">
        <v>5.7</v>
      </c>
      <c r="I35" s="414"/>
      <c r="J35" s="389">
        <v>6.06</v>
      </c>
      <c r="K35" s="389"/>
      <c r="L35" s="389">
        <v>6.19</v>
      </c>
      <c r="M35" s="343"/>
      <c r="N35" s="414">
        <v>8.33</v>
      </c>
      <c r="O35" s="414"/>
      <c r="P35" s="411">
        <v>7.14</v>
      </c>
      <c r="Q35" s="411"/>
      <c r="R35" s="432">
        <v>8.13</v>
      </c>
      <c r="S35" s="414"/>
      <c r="T35" s="389">
        <v>7.32</v>
      </c>
      <c r="U35" s="343"/>
      <c r="V35" s="414">
        <v>6.37</v>
      </c>
      <c r="W35" s="414"/>
      <c r="X35" s="389">
        <v>5.88</v>
      </c>
      <c r="Y35" s="429"/>
      <c r="Z35" s="389">
        <v>4.26</v>
      </c>
      <c r="AA35" s="343"/>
      <c r="AB35" s="389">
        <v>6.1</v>
      </c>
      <c r="AC35" s="429"/>
      <c r="AD35" s="389">
        <v>4.44</v>
      </c>
      <c r="AE35" s="343"/>
      <c r="AF35" s="389">
        <v>4.72</v>
      </c>
      <c r="AG35" s="343"/>
      <c r="AH35" s="389">
        <v>5.26</v>
      </c>
      <c r="AI35" s="343"/>
      <c r="AJ35" s="389">
        <v>5.17</v>
      </c>
      <c r="AK35" s="429"/>
      <c r="AL35" s="389">
        <v>5.33</v>
      </c>
      <c r="AM35" s="355"/>
      <c r="AN35" s="389">
        <v>5.18</v>
      </c>
      <c r="AO35" s="343"/>
      <c r="AP35" s="389">
        <v>5.88</v>
      </c>
      <c r="AQ35" s="343"/>
      <c r="AR35" s="389">
        <v>5.33</v>
      </c>
      <c r="AS35" s="343"/>
      <c r="AT35" s="389">
        <v>4.36</v>
      </c>
      <c r="AU35" s="343"/>
      <c r="AV35" s="389">
        <v>3.83</v>
      </c>
      <c r="AW35" s="343"/>
      <c r="AX35" s="389">
        <v>5.08</v>
      </c>
      <c r="AY35" s="343"/>
      <c r="AZ35" s="427">
        <v>4.63</v>
      </c>
      <c r="BA35" s="428"/>
      <c r="BB35" s="427">
        <v>4.76</v>
      </c>
      <c r="BC35" s="428"/>
      <c r="BD35" s="390">
        <v>4.21</v>
      </c>
      <c r="BE35" s="345"/>
      <c r="BF35" s="390">
        <v>4.8</v>
      </c>
      <c r="BG35" s="345"/>
      <c r="BH35" s="427"/>
      <c r="BI35" s="428"/>
      <c r="BJ35" s="427"/>
      <c r="BK35" s="428"/>
      <c r="BL35" s="427"/>
      <c r="BM35" s="428"/>
      <c r="BN35" s="427"/>
      <c r="BO35" s="428"/>
      <c r="BP35" s="427"/>
      <c r="BQ35" s="428"/>
      <c r="BR35" s="427"/>
      <c r="BS35" s="428"/>
      <c r="BT35" s="427"/>
      <c r="BU35" s="428"/>
    </row>
    <row r="36" spans="1:73" s="252" customFormat="1" ht="14.25">
      <c r="A36" s="245" t="s">
        <v>203</v>
      </c>
      <c r="B36" s="414"/>
      <c r="C36" s="414"/>
      <c r="D36" s="414"/>
      <c r="E36" s="414"/>
      <c r="F36" s="414"/>
      <c r="G36" s="414"/>
      <c r="H36" s="414">
        <v>6.58</v>
      </c>
      <c r="I36" s="414"/>
      <c r="J36" s="389">
        <v>6.71</v>
      </c>
      <c r="K36" s="389"/>
      <c r="L36" s="389">
        <v>10</v>
      </c>
      <c r="M36" s="343"/>
      <c r="N36" s="414">
        <v>8.64</v>
      </c>
      <c r="O36" s="414"/>
      <c r="P36" s="433" t="s">
        <v>208</v>
      </c>
      <c r="Q36" s="433"/>
      <c r="R36" s="432">
        <v>7.2</v>
      </c>
      <c r="S36" s="414"/>
      <c r="T36" s="389">
        <v>8.08</v>
      </c>
      <c r="U36" s="343"/>
      <c r="V36" s="414">
        <v>6.62</v>
      </c>
      <c r="W36" s="414"/>
      <c r="X36" s="389">
        <v>4.65</v>
      </c>
      <c r="Y36" s="429"/>
      <c r="Z36" s="389">
        <v>4.32</v>
      </c>
      <c r="AA36" s="343"/>
      <c r="AB36" s="389">
        <v>6.22</v>
      </c>
      <c r="AC36" s="429"/>
      <c r="AD36" s="389">
        <v>7.38</v>
      </c>
      <c r="AE36" s="343"/>
      <c r="AF36" s="389">
        <v>8.81</v>
      </c>
      <c r="AG36" s="343"/>
      <c r="AH36" s="389">
        <v>9.29</v>
      </c>
      <c r="AI36" s="343"/>
      <c r="AJ36" s="389">
        <v>13.44</v>
      </c>
      <c r="AK36" s="429"/>
      <c r="AL36" s="389">
        <v>8.89</v>
      </c>
      <c r="AM36" s="355"/>
      <c r="AN36" s="389">
        <v>6</v>
      </c>
      <c r="AO36" s="343"/>
      <c r="AP36" s="389">
        <v>8.8</v>
      </c>
      <c r="AQ36" s="343"/>
      <c r="AR36" s="389">
        <v>10.83</v>
      </c>
      <c r="AS36" s="343"/>
      <c r="AT36" s="389">
        <v>7.25</v>
      </c>
      <c r="AU36" s="343"/>
      <c r="AV36" s="389">
        <v>6.33</v>
      </c>
      <c r="AW36" s="343"/>
      <c r="AX36" s="389">
        <v>6.92</v>
      </c>
      <c r="AY36" s="343"/>
      <c r="AZ36" s="427">
        <v>9.75</v>
      </c>
      <c r="BA36" s="428"/>
      <c r="BB36" s="427">
        <v>6.54</v>
      </c>
      <c r="BC36" s="428"/>
      <c r="BD36" s="390">
        <v>7.5</v>
      </c>
      <c r="BE36" s="345"/>
      <c r="BF36" s="390">
        <v>9.31</v>
      </c>
      <c r="BG36" s="345"/>
      <c r="BH36" s="427"/>
      <c r="BI36" s="428"/>
      <c r="BJ36" s="427"/>
      <c r="BK36" s="428"/>
      <c r="BL36" s="427"/>
      <c r="BM36" s="428"/>
      <c r="BN36" s="427"/>
      <c r="BO36" s="428"/>
      <c r="BP36" s="427"/>
      <c r="BQ36" s="428"/>
      <c r="BR36" s="427"/>
      <c r="BS36" s="428"/>
      <c r="BT36" s="427"/>
      <c r="BU36" s="428"/>
    </row>
    <row r="37" spans="1:73" s="252" customFormat="1" ht="12.75">
      <c r="A37" s="248" t="s">
        <v>204</v>
      </c>
      <c r="B37" s="414"/>
      <c r="C37" s="414"/>
      <c r="D37" s="414"/>
      <c r="E37" s="414"/>
      <c r="F37" s="414"/>
      <c r="G37" s="414"/>
      <c r="H37" s="414"/>
      <c r="I37" s="414"/>
      <c r="J37" s="389"/>
      <c r="K37" s="389"/>
      <c r="L37" s="389">
        <v>7.5</v>
      </c>
      <c r="M37" s="343"/>
      <c r="N37" s="414">
        <v>9.86</v>
      </c>
      <c r="O37" s="414"/>
      <c r="P37" s="411">
        <v>5.32</v>
      </c>
      <c r="Q37" s="411"/>
      <c r="R37" s="432">
        <v>11.05</v>
      </c>
      <c r="S37" s="414"/>
      <c r="T37" s="389">
        <v>11.75</v>
      </c>
      <c r="U37" s="343"/>
      <c r="V37" s="414">
        <v>10.7</v>
      </c>
      <c r="W37" s="414"/>
      <c r="X37" s="389">
        <v>10.04</v>
      </c>
      <c r="Y37" s="429"/>
      <c r="Z37" s="389">
        <v>13.14</v>
      </c>
      <c r="AA37" s="343"/>
      <c r="AB37" s="389">
        <v>9.93</v>
      </c>
      <c r="AC37" s="429"/>
      <c r="AD37" s="389">
        <v>10.91</v>
      </c>
      <c r="AE37" s="343"/>
      <c r="AF37" s="389">
        <v>11.45</v>
      </c>
      <c r="AG37" s="343"/>
      <c r="AH37" s="389">
        <v>17.94</v>
      </c>
      <c r="AI37" s="343"/>
      <c r="AJ37" s="389">
        <v>11.29</v>
      </c>
      <c r="AK37" s="429"/>
      <c r="AL37" s="389">
        <v>18.27</v>
      </c>
      <c r="AM37" s="355"/>
      <c r="AN37" s="389">
        <v>12.72</v>
      </c>
      <c r="AO37" s="343"/>
      <c r="AP37" s="389">
        <v>11.83</v>
      </c>
      <c r="AQ37" s="343"/>
      <c r="AR37" s="389">
        <v>12.05</v>
      </c>
      <c r="AS37" s="343"/>
      <c r="AT37" s="389">
        <v>12.9</v>
      </c>
      <c r="AU37" s="343"/>
      <c r="AV37" s="389">
        <v>15</v>
      </c>
      <c r="AW37" s="343"/>
      <c r="AX37" s="389">
        <v>9.55</v>
      </c>
      <c r="AY37" s="343"/>
      <c r="AZ37" s="427">
        <v>16.8</v>
      </c>
      <c r="BA37" s="428"/>
      <c r="BB37" s="427">
        <v>11.64</v>
      </c>
      <c r="BC37" s="428"/>
      <c r="BD37" s="390">
        <v>16.44</v>
      </c>
      <c r="BE37" s="345"/>
      <c r="BF37" s="390">
        <v>18.56</v>
      </c>
      <c r="BG37" s="345"/>
      <c r="BH37" s="427"/>
      <c r="BI37" s="428"/>
      <c r="BJ37" s="427"/>
      <c r="BK37" s="428"/>
      <c r="BL37" s="427"/>
      <c r="BM37" s="428"/>
      <c r="BN37" s="427"/>
      <c r="BO37" s="428"/>
      <c r="BP37" s="427"/>
      <c r="BQ37" s="428"/>
      <c r="BR37" s="427"/>
      <c r="BS37" s="428"/>
      <c r="BT37" s="427"/>
      <c r="BU37" s="428"/>
    </row>
    <row r="38" spans="1:73" s="252" customFormat="1" ht="14.25">
      <c r="A38" s="248" t="s">
        <v>205</v>
      </c>
      <c r="B38" s="414"/>
      <c r="C38" s="414"/>
      <c r="D38" s="414"/>
      <c r="E38" s="414"/>
      <c r="F38" s="414"/>
      <c r="G38" s="414"/>
      <c r="H38" s="414"/>
      <c r="I38" s="414"/>
      <c r="J38" s="389"/>
      <c r="K38" s="389"/>
      <c r="L38" s="389">
        <v>8</v>
      </c>
      <c r="M38" s="343"/>
      <c r="N38" s="414">
        <v>5.71</v>
      </c>
      <c r="O38" s="414"/>
      <c r="P38" s="430">
        <v>3.88</v>
      </c>
      <c r="Q38" s="431"/>
      <c r="R38" s="414">
        <v>3.22</v>
      </c>
      <c r="S38" s="414"/>
      <c r="T38" s="389">
        <v>0.5</v>
      </c>
      <c r="U38" s="343"/>
      <c r="V38" s="414">
        <v>0</v>
      </c>
      <c r="W38" s="414"/>
      <c r="X38" s="389">
        <v>2.56</v>
      </c>
      <c r="Y38" s="429"/>
      <c r="Z38" s="389">
        <v>4.76</v>
      </c>
      <c r="AA38" s="343"/>
      <c r="AB38" s="389">
        <v>4.68</v>
      </c>
      <c r="AC38" s="429"/>
      <c r="AD38" s="389">
        <v>2.47</v>
      </c>
      <c r="AE38" s="343"/>
      <c r="AF38" s="389">
        <v>4.93</v>
      </c>
      <c r="AG38" s="343"/>
      <c r="AH38" s="389">
        <v>3.73</v>
      </c>
      <c r="AI38" s="343"/>
      <c r="AJ38" s="389">
        <v>4.18</v>
      </c>
      <c r="AK38" s="429"/>
      <c r="AL38" s="389">
        <v>6.93</v>
      </c>
      <c r="AM38" s="355"/>
      <c r="AN38" s="389">
        <v>3.81</v>
      </c>
      <c r="AO38" s="343"/>
      <c r="AP38" s="389">
        <v>3.69</v>
      </c>
      <c r="AQ38" s="343"/>
      <c r="AR38" s="389">
        <v>3</v>
      </c>
      <c r="AS38" s="343"/>
      <c r="AT38" s="389">
        <v>3.89</v>
      </c>
      <c r="AU38" s="343"/>
      <c r="AV38" s="389">
        <v>5.04</v>
      </c>
      <c r="AW38" s="343"/>
      <c r="AX38" s="389">
        <v>4.57</v>
      </c>
      <c r="AY38" s="343"/>
      <c r="AZ38" s="427">
        <v>5.68</v>
      </c>
      <c r="BA38" s="428"/>
      <c r="BB38" s="427">
        <v>4.74</v>
      </c>
      <c r="BC38" s="428"/>
      <c r="BD38" s="390">
        <v>5.54</v>
      </c>
      <c r="BE38" s="345"/>
      <c r="BF38" s="390">
        <v>5.04</v>
      </c>
      <c r="BG38" s="345"/>
      <c r="BH38" s="427"/>
      <c r="BI38" s="428"/>
      <c r="BJ38" s="427"/>
      <c r="BK38" s="428"/>
      <c r="BL38" s="427"/>
      <c r="BM38" s="428"/>
      <c r="BN38" s="427"/>
      <c r="BO38" s="428"/>
      <c r="BP38" s="427"/>
      <c r="BQ38" s="428"/>
      <c r="BR38" s="427"/>
      <c r="BS38" s="428"/>
      <c r="BT38" s="427"/>
      <c r="BU38" s="428"/>
    </row>
    <row r="39" spans="1:73" s="252" customFormat="1" ht="12.75">
      <c r="A39" s="259" t="s">
        <v>206</v>
      </c>
      <c r="B39" s="403">
        <v>9.28</v>
      </c>
      <c r="C39" s="403"/>
      <c r="D39" s="403">
        <v>7.86</v>
      </c>
      <c r="E39" s="403"/>
      <c r="F39" s="403">
        <v>6.2</v>
      </c>
      <c r="G39" s="403"/>
      <c r="H39" s="403">
        <v>6.59</v>
      </c>
      <c r="I39" s="403"/>
      <c r="J39" s="403">
        <v>5.12</v>
      </c>
      <c r="K39" s="403"/>
      <c r="L39" s="403">
        <v>4.97</v>
      </c>
      <c r="M39" s="403"/>
      <c r="N39" s="403">
        <v>6.01</v>
      </c>
      <c r="O39" s="403"/>
      <c r="P39" s="403">
        <v>5.51</v>
      </c>
      <c r="Q39" s="403"/>
      <c r="R39" s="403">
        <v>5.5</v>
      </c>
      <c r="S39" s="403"/>
      <c r="T39" s="403">
        <v>5.69</v>
      </c>
      <c r="U39" s="403"/>
      <c r="V39" s="403">
        <v>5.55</v>
      </c>
      <c r="W39" s="403"/>
      <c r="X39" s="403">
        <v>5.93</v>
      </c>
      <c r="Y39" s="403"/>
      <c r="Z39" s="403">
        <v>6.5</v>
      </c>
      <c r="AA39" s="403"/>
      <c r="AB39" s="403">
        <v>6.28</v>
      </c>
      <c r="AC39" s="404"/>
      <c r="AD39" s="406">
        <v>6.16</v>
      </c>
      <c r="AE39" s="403"/>
      <c r="AF39" s="403">
        <v>5.91</v>
      </c>
      <c r="AG39" s="403"/>
      <c r="AH39" s="403">
        <v>6.22</v>
      </c>
      <c r="AI39" s="403"/>
      <c r="AJ39" s="403">
        <v>5.36</v>
      </c>
      <c r="AK39" s="403"/>
      <c r="AL39" s="403">
        <v>6.36</v>
      </c>
      <c r="AM39" s="403"/>
      <c r="AN39" s="405">
        <v>5.78</v>
      </c>
      <c r="AO39" s="405"/>
      <c r="AP39" s="406">
        <v>5.73</v>
      </c>
      <c r="AQ39" s="403"/>
      <c r="AR39" s="403">
        <v>5.87</v>
      </c>
      <c r="AS39" s="403"/>
      <c r="AT39" s="403">
        <v>5.84</v>
      </c>
      <c r="AU39" s="403"/>
      <c r="AV39" s="403">
        <v>5.63</v>
      </c>
      <c r="AW39" s="404"/>
      <c r="AX39" s="403">
        <v>5.71</v>
      </c>
      <c r="AY39" s="404"/>
      <c r="AZ39" s="403">
        <v>5.29</v>
      </c>
      <c r="BA39" s="404"/>
      <c r="BB39" s="403">
        <v>5.76</v>
      </c>
      <c r="BC39" s="404"/>
      <c r="BD39" s="403">
        <v>5.81</v>
      </c>
      <c r="BE39" s="404"/>
      <c r="BF39" s="425">
        <v>5.89</v>
      </c>
      <c r="BG39" s="426"/>
      <c r="BH39" s="403"/>
      <c r="BI39" s="404"/>
      <c r="BJ39" s="403"/>
      <c r="BK39" s="404"/>
      <c r="BL39" s="403"/>
      <c r="BM39" s="404"/>
      <c r="BN39" s="403"/>
      <c r="BO39" s="404"/>
      <c r="BP39" s="403"/>
      <c r="BQ39" s="404"/>
      <c r="BR39" s="403"/>
      <c r="BS39" s="404"/>
      <c r="BT39" s="403"/>
      <c r="BU39" s="404"/>
    </row>
    <row r="40" spans="1:73" s="252" customFormat="1" ht="5.25" customHeight="1">
      <c r="A40" s="250"/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</row>
    <row r="41" spans="1:73" s="238" customFormat="1" ht="12.75">
      <c r="A41" s="253" t="s">
        <v>209</v>
      </c>
      <c r="B41" s="254"/>
      <c r="C41" s="254"/>
      <c r="D41" s="254"/>
      <c r="E41" s="254"/>
      <c r="F41" s="254"/>
      <c r="G41" s="254"/>
      <c r="H41" s="254"/>
      <c r="I41" s="254"/>
      <c r="J41" s="255"/>
      <c r="K41" s="255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5"/>
      <c r="W41" s="255"/>
      <c r="X41" s="254"/>
      <c r="Y41" s="254"/>
      <c r="Z41" s="255"/>
      <c r="AA41" s="255"/>
      <c r="AB41" s="255"/>
      <c r="AC41" s="256"/>
      <c r="AD41" s="255"/>
      <c r="AE41" s="255"/>
      <c r="AF41" s="254"/>
      <c r="AG41" s="254"/>
      <c r="AH41" s="255"/>
      <c r="AI41" s="255"/>
      <c r="AJ41" s="254"/>
      <c r="AK41" s="254"/>
      <c r="AL41" s="254"/>
      <c r="AM41" s="254"/>
      <c r="AN41" s="380"/>
      <c r="AO41" s="381"/>
      <c r="AP41" s="254"/>
      <c r="AQ41" s="254"/>
      <c r="AR41" s="255"/>
      <c r="AS41" s="255"/>
      <c r="AT41" s="255"/>
      <c r="AU41" s="255"/>
      <c r="AV41" s="254"/>
      <c r="AW41" s="257"/>
      <c r="AX41" s="254"/>
      <c r="AY41" s="257"/>
      <c r="AZ41" s="254"/>
      <c r="BA41" s="257"/>
      <c r="BB41" s="255"/>
      <c r="BC41" s="256"/>
      <c r="BD41" s="255"/>
      <c r="BE41" s="256"/>
      <c r="BF41" s="255"/>
      <c r="BG41" s="256"/>
      <c r="BH41" s="255"/>
      <c r="BI41" s="256"/>
      <c r="BJ41" s="255"/>
      <c r="BK41" s="256"/>
      <c r="BL41" s="255"/>
      <c r="BM41" s="256"/>
      <c r="BN41" s="255"/>
      <c r="BO41" s="256"/>
      <c r="BP41" s="255"/>
      <c r="BQ41" s="256"/>
      <c r="BR41" s="255"/>
      <c r="BS41" s="256"/>
      <c r="BT41" s="255"/>
      <c r="BU41" s="256"/>
    </row>
    <row r="42" spans="1:73" s="252" customFormat="1" ht="12.75">
      <c r="A42" s="244" t="s">
        <v>194</v>
      </c>
      <c r="B42" s="388">
        <f>$B$10</f>
        <v>44562</v>
      </c>
      <c r="C42" s="388"/>
      <c r="D42" s="388">
        <f>$D$10</f>
        <v>44593</v>
      </c>
      <c r="E42" s="388"/>
      <c r="F42" s="388">
        <f>$F$10</f>
        <v>44621</v>
      </c>
      <c r="G42" s="388"/>
      <c r="H42" s="388">
        <f>$H$10</f>
        <v>44652</v>
      </c>
      <c r="I42" s="388"/>
      <c r="J42" s="388">
        <f>$J$10</f>
        <v>44682</v>
      </c>
      <c r="K42" s="388"/>
      <c r="L42" s="388">
        <f>$L$10</f>
        <v>44713</v>
      </c>
      <c r="M42" s="388"/>
      <c r="N42" s="388">
        <f>$N$10</f>
        <v>44743</v>
      </c>
      <c r="O42" s="388"/>
      <c r="P42" s="388">
        <f>$P$10</f>
        <v>44774</v>
      </c>
      <c r="Q42" s="388"/>
      <c r="R42" s="388">
        <f>$R$10</f>
        <v>44805</v>
      </c>
      <c r="S42" s="388"/>
      <c r="T42" s="388">
        <f>$T$10</f>
        <v>44835</v>
      </c>
      <c r="U42" s="388"/>
      <c r="V42" s="388">
        <f>$V$10</f>
        <v>44866</v>
      </c>
      <c r="W42" s="388"/>
      <c r="X42" s="388">
        <f>X10</f>
        <v>44896</v>
      </c>
      <c r="Y42" s="388"/>
      <c r="Z42" s="423">
        <f>Z10</f>
        <v>44927</v>
      </c>
      <c r="AA42" s="423"/>
      <c r="AB42" s="423">
        <f>AB10</f>
        <v>44958</v>
      </c>
      <c r="AC42" s="424"/>
      <c r="AD42" s="423">
        <f>AD10</f>
        <v>44986</v>
      </c>
      <c r="AE42" s="423"/>
      <c r="AF42" s="423">
        <f>AF10</f>
        <v>45017</v>
      </c>
      <c r="AG42" s="423"/>
      <c r="AH42" s="423">
        <f>AH10</f>
        <v>45047</v>
      </c>
      <c r="AI42" s="423"/>
      <c r="AJ42" s="423">
        <f>AJ10</f>
        <v>45078</v>
      </c>
      <c r="AK42" s="423"/>
      <c r="AL42" s="423">
        <f>AL10</f>
        <v>45108</v>
      </c>
      <c r="AM42" s="423"/>
      <c r="AN42" s="377">
        <f>AN10</f>
        <v>45139</v>
      </c>
      <c r="AO42" s="377"/>
      <c r="AP42" s="423">
        <f>AP10</f>
        <v>45170</v>
      </c>
      <c r="AQ42" s="423"/>
      <c r="AR42" s="423">
        <f>AR10</f>
        <v>45200</v>
      </c>
      <c r="AS42" s="423"/>
      <c r="AT42" s="423">
        <f>AT10</f>
        <v>45231</v>
      </c>
      <c r="AU42" s="423"/>
      <c r="AV42" s="423">
        <f>AV10</f>
        <v>45261</v>
      </c>
      <c r="AW42" s="424"/>
      <c r="AX42" s="423">
        <f>AX10</f>
        <v>45292</v>
      </c>
      <c r="AY42" s="424"/>
      <c r="AZ42" s="423">
        <f>AZ10</f>
        <v>45323</v>
      </c>
      <c r="BA42" s="424"/>
      <c r="BB42" s="423">
        <f>BB10</f>
        <v>45352</v>
      </c>
      <c r="BC42" s="424"/>
      <c r="BD42" s="423">
        <f>BD10</f>
        <v>45383</v>
      </c>
      <c r="BE42" s="424"/>
      <c r="BF42" s="423">
        <f>BF10</f>
        <v>45413</v>
      </c>
      <c r="BG42" s="424"/>
      <c r="BH42" s="423">
        <f>BH10</f>
        <v>45444</v>
      </c>
      <c r="BI42" s="424"/>
      <c r="BJ42" s="423">
        <f>BJ10</f>
        <v>45474</v>
      </c>
      <c r="BK42" s="424"/>
      <c r="BL42" s="423">
        <f>BL10</f>
        <v>45505</v>
      </c>
      <c r="BM42" s="424"/>
      <c r="BN42" s="423">
        <f>BN10</f>
        <v>45536</v>
      </c>
      <c r="BO42" s="424"/>
      <c r="BP42" s="423">
        <f>BP10</f>
        <v>45566</v>
      </c>
      <c r="BQ42" s="424"/>
      <c r="BR42" s="423">
        <f>BR10</f>
        <v>45597</v>
      </c>
      <c r="BS42" s="424"/>
      <c r="BT42" s="423">
        <f>BT10</f>
        <v>45627</v>
      </c>
      <c r="BU42" s="424"/>
    </row>
    <row r="43" spans="1:73" s="252" customFormat="1" ht="12.75">
      <c r="A43" s="245" t="s">
        <v>78</v>
      </c>
      <c r="B43" s="414">
        <v>1.8</v>
      </c>
      <c r="C43" s="414"/>
      <c r="D43" s="414">
        <v>1.03</v>
      </c>
      <c r="E43" s="414"/>
      <c r="F43" s="414">
        <v>1.33</v>
      </c>
      <c r="G43" s="414"/>
      <c r="H43" s="414">
        <v>2.11</v>
      </c>
      <c r="I43" s="414"/>
      <c r="J43" s="389">
        <v>1.91</v>
      </c>
      <c r="K43" s="389"/>
      <c r="L43" s="389">
        <v>1.87</v>
      </c>
      <c r="M43" s="343"/>
      <c r="N43" s="414">
        <v>0.44</v>
      </c>
      <c r="O43" s="414"/>
      <c r="P43" s="414">
        <v>0.47</v>
      </c>
      <c r="Q43" s="414"/>
      <c r="R43" s="407">
        <f aca="true" t="shared" si="0" ref="R43:R55">_xlfn.IFERROR((ROUND(((((1-R11)*R27)/(R11))*24),2)),"-")</f>
        <v>41.57</v>
      </c>
      <c r="S43" s="409"/>
      <c r="T43" s="407">
        <f aca="true" t="shared" si="1" ref="T43:T55">_xlfn.IFERROR((ROUND(((((1-T11)*T27)/(T11))*24),2)),"-")</f>
        <v>137.82</v>
      </c>
      <c r="U43" s="409"/>
      <c r="V43" s="407">
        <f aca="true" t="shared" si="2" ref="V43:V55">_xlfn.IFERROR((ROUND(((((1-V11)*V27)/(V11))*24),2)),"-")</f>
        <v>125.27</v>
      </c>
      <c r="W43" s="408"/>
      <c r="X43" s="407">
        <f>_xlfn.IFERROR((ROUND(((((1-X11)*X27)/(X11))*24),2)),"-")</f>
        <v>31.41</v>
      </c>
      <c r="Y43" s="409"/>
      <c r="Z43" s="418">
        <f aca="true" t="shared" si="3" ref="Z43:Z55">_xlfn.IFERROR((ROUND(((((1-Z11)*Z27)/(Z11))*24),2)),"-")</f>
        <v>13.15</v>
      </c>
      <c r="AA43" s="419"/>
      <c r="AB43" s="418">
        <f aca="true" t="shared" si="4" ref="AB43:AB55">_xlfn.IFERROR((ROUND(((((1-AB11)*AB27)/(AB11))*24),2)),"-")</f>
        <v>21.08</v>
      </c>
      <c r="AC43" s="419"/>
      <c r="AD43" s="421">
        <f aca="true" t="shared" si="5" ref="AD43:AD55">_xlfn.IFERROR((ROUND(((((1-AD11)*AD27)/(AD11))*24),2)),"-")</f>
        <v>17.84</v>
      </c>
      <c r="AE43" s="419"/>
      <c r="AF43" s="418">
        <f aca="true" t="shared" si="6" ref="AF43:AF55">_xlfn.IFERROR((ROUND(((((1-AF11)*AF27)/(AF11))*24),2)),"-")</f>
        <v>16.65</v>
      </c>
      <c r="AG43" s="420"/>
      <c r="AH43" s="418">
        <f aca="true" t="shared" si="7" ref="AH43:AH55">_xlfn.IFERROR((ROUND(((((1-AH11)*AH27)/(AH11))*24),2)),"-")</f>
        <v>19.08</v>
      </c>
      <c r="AI43" s="420"/>
      <c r="AJ43" s="418">
        <f aca="true" t="shared" si="8" ref="AJ43:AJ55">_xlfn.IFERROR((ROUND(((((1-AJ11)*AJ27)/(AJ11))*24),2)),"-")</f>
        <v>14.39</v>
      </c>
      <c r="AK43" s="420"/>
      <c r="AL43" s="418">
        <f aca="true" t="shared" si="9" ref="AL43:AL55">_xlfn.IFERROR((ROUND(((((1-AL11)*AL27)/(AL11))*24),2)),"-")</f>
        <v>12.59</v>
      </c>
      <c r="AM43" s="422"/>
      <c r="AN43" s="411">
        <f aca="true" t="shared" si="10" ref="AN43:AN55">_xlfn.IFERROR((ROUND(((((1-AN11)*AN27)/(AN11))*24),2)),"-")</f>
        <v>18.62</v>
      </c>
      <c r="AO43" s="412"/>
      <c r="AP43" s="421">
        <f aca="true" t="shared" si="11" ref="AP43:AP55">_xlfn.IFERROR((ROUND(((((1-AP11)*AP27)/(AP11))*24),2)),"-")</f>
        <v>14.27</v>
      </c>
      <c r="AQ43" s="420"/>
      <c r="AR43" s="418">
        <f aca="true" t="shared" si="12" ref="AR43:AR55">_xlfn.IFERROR((ROUND(((((1-AR11)*AR27)/(AR11))*24),2)),"-")</f>
        <v>12.16</v>
      </c>
      <c r="AS43" s="419"/>
      <c r="AT43" s="418">
        <f aca="true" t="shared" si="13" ref="AT43:AT55">_xlfn.IFERROR((ROUND(((((1-AT11)*AT27)/(AT11))*24),2)),"-")</f>
        <v>17.64</v>
      </c>
      <c r="AU43" s="419"/>
      <c r="AV43" s="418">
        <f aca="true" t="shared" si="14" ref="AV43:AV55">_xlfn.IFERROR((ROUND(((((1-AV11)*AV27)/(AV11))*24),2)),"-")</f>
        <v>5.88</v>
      </c>
      <c r="AW43" s="420"/>
      <c r="AX43" s="418">
        <f aca="true" t="shared" si="15" ref="AX43:AX55">_xlfn.IFERROR((ROUND(((((1-AX11)*AX27)/(AX11))*24),2)),"-")</f>
        <v>3.13</v>
      </c>
      <c r="AY43" s="420"/>
      <c r="AZ43" s="418">
        <f aca="true" t="shared" si="16" ref="AZ43:AZ55">_xlfn.IFERROR((ROUND(((((1-AZ11)*AZ27)/(AZ11))*24),2)),"-")</f>
        <v>2.75</v>
      </c>
      <c r="BA43" s="420"/>
      <c r="BB43" s="418">
        <f aca="true" t="shared" si="17" ref="BB43:BB55">_xlfn.IFERROR((ROUND(((((1-BB11)*BB27)/(BB11))*24),2)),"-")</f>
        <v>3.58</v>
      </c>
      <c r="BC43" s="419"/>
      <c r="BD43" s="418">
        <f aca="true" t="shared" si="18" ref="BD43:BD55">_xlfn.IFERROR((ROUND(((((1-BD11)*BD27)/(BD11))*24),2)),"-")</f>
        <v>2.49</v>
      </c>
      <c r="BE43" s="419"/>
      <c r="BF43" s="418">
        <f aca="true" t="shared" si="19" ref="BF43:BF55">_xlfn.IFERROR((ROUND(((((1-BF11)*BF27)/(BF11))*24),2)),"-")</f>
        <v>3.48</v>
      </c>
      <c r="BG43" s="419"/>
      <c r="BH43" s="418" t="str">
        <f aca="true" t="shared" si="20" ref="BH43:BH55">_xlfn.IFERROR((ROUND(((((1-BH11)*BH27)/(BH11))*24),2)),"-")</f>
        <v>-</v>
      </c>
      <c r="BI43" s="419"/>
      <c r="BJ43" s="418" t="str">
        <f aca="true" t="shared" si="21" ref="BJ43:BJ55">_xlfn.IFERROR((ROUND(((((1-BJ11)*BJ27)/(BJ11))*24),2)),"-")</f>
        <v>-</v>
      </c>
      <c r="BK43" s="419"/>
      <c r="BL43" s="418" t="str">
        <f aca="true" t="shared" si="22" ref="BL43:BL55">_xlfn.IFERROR((ROUND(((((1-BL11)*BL27)/(BL11))*24),2)),"-")</f>
        <v>-</v>
      </c>
      <c r="BM43" s="419"/>
      <c r="BN43" s="418" t="str">
        <f aca="true" t="shared" si="23" ref="BN43:BN55">_xlfn.IFERROR((ROUND(((((1-BN11)*BN27)/(BN11))*24),2)),"-")</f>
        <v>-</v>
      </c>
      <c r="BO43" s="419"/>
      <c r="BP43" s="418" t="str">
        <f aca="true" t="shared" si="24" ref="BP43:BP55">_xlfn.IFERROR((ROUND(((((1-BP11)*BP27)/(BP11))*24),2)),"-")</f>
        <v>-</v>
      </c>
      <c r="BQ43" s="419"/>
      <c r="BR43" s="418" t="str">
        <f aca="true" t="shared" si="25" ref="BR43:BR55">_xlfn.IFERROR((ROUND(((((1-BR11)*BR27)/(BR11))*24),2)),"-")</f>
        <v>-</v>
      </c>
      <c r="BS43" s="419"/>
      <c r="BT43" s="418" t="str">
        <f aca="true" t="shared" si="26" ref="BT43:BT55">_xlfn.IFERROR((ROUND(((((1-BT11)*BT27)/(BT11))*24),2)),"-")</f>
        <v>-</v>
      </c>
      <c r="BU43" s="419"/>
    </row>
    <row r="44" spans="1:73" s="238" customFormat="1" ht="12.75">
      <c r="A44" s="245" t="s">
        <v>195</v>
      </c>
      <c r="B44" s="414">
        <v>0.27</v>
      </c>
      <c r="C44" s="414"/>
      <c r="D44" s="414">
        <v>1.34</v>
      </c>
      <c r="E44" s="414"/>
      <c r="F44" s="414">
        <v>1.2</v>
      </c>
      <c r="G44" s="414"/>
      <c r="H44" s="414">
        <v>0.82</v>
      </c>
      <c r="I44" s="414"/>
      <c r="J44" s="389">
        <v>1.17</v>
      </c>
      <c r="K44" s="389"/>
      <c r="L44" s="389">
        <v>1.1</v>
      </c>
      <c r="M44" s="343"/>
      <c r="N44" s="414">
        <v>0.59</v>
      </c>
      <c r="O44" s="414"/>
      <c r="P44" s="414">
        <v>0.59</v>
      </c>
      <c r="Q44" s="414"/>
      <c r="R44" s="407">
        <f t="shared" si="0"/>
        <v>7.76</v>
      </c>
      <c r="S44" s="409"/>
      <c r="T44" s="407">
        <f t="shared" si="1"/>
        <v>21.86</v>
      </c>
      <c r="U44" s="409"/>
      <c r="V44" s="407">
        <f t="shared" si="2"/>
        <v>23.07</v>
      </c>
      <c r="W44" s="408"/>
      <c r="X44" s="407">
        <f aca="true" t="shared" si="27" ref="X44:X55">_xlfn.IFERROR((ROUND(((((1-X12)*X28)/(X12))*24),2)),"-")</f>
        <v>10.59</v>
      </c>
      <c r="Y44" s="409"/>
      <c r="Z44" s="407">
        <f t="shared" si="3"/>
        <v>8.97</v>
      </c>
      <c r="AA44" s="408"/>
      <c r="AB44" s="407">
        <f t="shared" si="4"/>
        <v>14.98</v>
      </c>
      <c r="AC44" s="408"/>
      <c r="AD44" s="413">
        <f t="shared" si="5"/>
        <v>14.32</v>
      </c>
      <c r="AE44" s="408"/>
      <c r="AF44" s="407">
        <f t="shared" si="6"/>
        <v>15.53</v>
      </c>
      <c r="AG44" s="409"/>
      <c r="AH44" s="407">
        <f t="shared" si="7"/>
        <v>13.77</v>
      </c>
      <c r="AI44" s="409"/>
      <c r="AJ44" s="407">
        <f t="shared" si="8"/>
        <v>15.15</v>
      </c>
      <c r="AK44" s="409"/>
      <c r="AL44" s="407">
        <f t="shared" si="9"/>
        <v>11.76</v>
      </c>
      <c r="AM44" s="410"/>
      <c r="AN44" s="411">
        <f t="shared" si="10"/>
        <v>9.69</v>
      </c>
      <c r="AO44" s="412"/>
      <c r="AP44" s="413">
        <f t="shared" si="11"/>
        <v>18.39</v>
      </c>
      <c r="AQ44" s="409"/>
      <c r="AR44" s="407">
        <f t="shared" si="12"/>
        <v>7.67</v>
      </c>
      <c r="AS44" s="408"/>
      <c r="AT44" s="407">
        <f t="shared" si="13"/>
        <v>9.29</v>
      </c>
      <c r="AU44" s="408"/>
      <c r="AV44" s="407">
        <f t="shared" si="14"/>
        <v>3.22</v>
      </c>
      <c r="AW44" s="409"/>
      <c r="AX44" s="407">
        <f t="shared" si="15"/>
        <v>4.24</v>
      </c>
      <c r="AY44" s="409"/>
      <c r="AZ44" s="407">
        <f t="shared" si="16"/>
        <v>7.05</v>
      </c>
      <c r="BA44" s="409"/>
      <c r="BB44" s="407">
        <f t="shared" si="17"/>
        <v>6.55</v>
      </c>
      <c r="BC44" s="408"/>
      <c r="BD44" s="407">
        <f t="shared" si="18"/>
        <v>9.47</v>
      </c>
      <c r="BE44" s="408"/>
      <c r="BF44" s="407">
        <f t="shared" si="19"/>
        <v>3.67</v>
      </c>
      <c r="BG44" s="408"/>
      <c r="BH44" s="407" t="str">
        <f t="shared" si="20"/>
        <v>-</v>
      </c>
      <c r="BI44" s="408"/>
      <c r="BJ44" s="407" t="str">
        <f t="shared" si="21"/>
        <v>-</v>
      </c>
      <c r="BK44" s="408"/>
      <c r="BL44" s="407" t="str">
        <f t="shared" si="22"/>
        <v>-</v>
      </c>
      <c r="BM44" s="408"/>
      <c r="BN44" s="407" t="str">
        <f t="shared" si="23"/>
        <v>-</v>
      </c>
      <c r="BO44" s="408"/>
      <c r="BP44" s="407" t="str">
        <f t="shared" si="24"/>
        <v>-</v>
      </c>
      <c r="BQ44" s="408"/>
      <c r="BR44" s="407" t="str">
        <f t="shared" si="25"/>
        <v>-</v>
      </c>
      <c r="BS44" s="408"/>
      <c r="BT44" s="407" t="str">
        <f t="shared" si="26"/>
        <v>-</v>
      </c>
      <c r="BU44" s="408"/>
    </row>
    <row r="45" spans="1:73" s="238" customFormat="1" ht="12.75">
      <c r="A45" s="245" t="s">
        <v>196</v>
      </c>
      <c r="B45" s="414">
        <v>0</v>
      </c>
      <c r="C45" s="414"/>
      <c r="D45" s="414">
        <v>0</v>
      </c>
      <c r="E45" s="414"/>
      <c r="F45" s="414" t="s">
        <v>197</v>
      </c>
      <c r="G45" s="414"/>
      <c r="H45" s="414" t="s">
        <v>197</v>
      </c>
      <c r="I45" s="414"/>
      <c r="J45" s="417" t="s">
        <v>197</v>
      </c>
      <c r="K45" s="417"/>
      <c r="L45" s="389">
        <v>0</v>
      </c>
      <c r="M45" s="343"/>
      <c r="N45" s="414">
        <v>47.61</v>
      </c>
      <c r="O45" s="414"/>
      <c r="P45" s="414">
        <v>10.83</v>
      </c>
      <c r="Q45" s="414"/>
      <c r="R45" s="407">
        <f t="shared" si="0"/>
        <v>365.64</v>
      </c>
      <c r="S45" s="409"/>
      <c r="T45" s="407">
        <f t="shared" si="1"/>
        <v>246.42</v>
      </c>
      <c r="U45" s="409"/>
      <c r="V45" s="407">
        <f t="shared" si="2"/>
        <v>178.6</v>
      </c>
      <c r="W45" s="408"/>
      <c r="X45" s="407">
        <f t="shared" si="27"/>
        <v>43.95</v>
      </c>
      <c r="Y45" s="409"/>
      <c r="Z45" s="407">
        <f t="shared" si="3"/>
        <v>16.87</v>
      </c>
      <c r="AA45" s="408"/>
      <c r="AB45" s="407">
        <f t="shared" si="4"/>
        <v>37.63</v>
      </c>
      <c r="AC45" s="408"/>
      <c r="AD45" s="413">
        <f t="shared" si="5"/>
        <v>23.29</v>
      </c>
      <c r="AE45" s="408"/>
      <c r="AF45" s="407">
        <f t="shared" si="6"/>
        <v>14.15</v>
      </c>
      <c r="AG45" s="409"/>
      <c r="AH45" s="407">
        <f t="shared" si="7"/>
        <v>16.8</v>
      </c>
      <c r="AI45" s="409"/>
      <c r="AJ45" s="407">
        <f t="shared" si="8"/>
        <v>14.99</v>
      </c>
      <c r="AK45" s="409"/>
      <c r="AL45" s="407">
        <f t="shared" si="9"/>
        <v>12.81</v>
      </c>
      <c r="AM45" s="410"/>
      <c r="AN45" s="411">
        <f t="shared" si="10"/>
        <v>11.56</v>
      </c>
      <c r="AO45" s="412"/>
      <c r="AP45" s="413">
        <f t="shared" si="11"/>
        <v>13.76</v>
      </c>
      <c r="AQ45" s="409"/>
      <c r="AR45" s="407">
        <f t="shared" si="12"/>
        <v>8.86</v>
      </c>
      <c r="AS45" s="408"/>
      <c r="AT45" s="407">
        <f t="shared" si="13"/>
        <v>15.45</v>
      </c>
      <c r="AU45" s="408"/>
      <c r="AV45" s="407">
        <f t="shared" si="14"/>
        <v>10.8</v>
      </c>
      <c r="AW45" s="409"/>
      <c r="AX45" s="407">
        <f t="shared" si="15"/>
        <v>3.64</v>
      </c>
      <c r="AY45" s="409"/>
      <c r="AZ45" s="407">
        <f t="shared" si="16"/>
        <v>6.98</v>
      </c>
      <c r="BA45" s="409"/>
      <c r="BB45" s="407">
        <f t="shared" si="17"/>
        <v>7.4</v>
      </c>
      <c r="BC45" s="408"/>
      <c r="BD45" s="407">
        <f t="shared" si="18"/>
        <v>7.55</v>
      </c>
      <c r="BE45" s="408"/>
      <c r="BF45" s="407">
        <f t="shared" si="19"/>
        <v>7.74</v>
      </c>
      <c r="BG45" s="408"/>
      <c r="BH45" s="407" t="str">
        <f t="shared" si="20"/>
        <v>-</v>
      </c>
      <c r="BI45" s="408"/>
      <c r="BJ45" s="407" t="str">
        <f t="shared" si="21"/>
        <v>-</v>
      </c>
      <c r="BK45" s="408"/>
      <c r="BL45" s="407" t="str">
        <f t="shared" si="22"/>
        <v>-</v>
      </c>
      <c r="BM45" s="408"/>
      <c r="BN45" s="407" t="str">
        <f t="shared" si="23"/>
        <v>-</v>
      </c>
      <c r="BO45" s="408"/>
      <c r="BP45" s="407" t="str">
        <f t="shared" si="24"/>
        <v>-</v>
      </c>
      <c r="BQ45" s="408"/>
      <c r="BR45" s="407" t="str">
        <f t="shared" si="25"/>
        <v>-</v>
      </c>
      <c r="BS45" s="408"/>
      <c r="BT45" s="407" t="str">
        <f t="shared" si="26"/>
        <v>-</v>
      </c>
      <c r="BU45" s="408"/>
    </row>
    <row r="46" spans="1:73" s="238" customFormat="1" ht="12.75">
      <c r="A46" s="245" t="s">
        <v>198</v>
      </c>
      <c r="B46" s="414">
        <v>0</v>
      </c>
      <c r="C46" s="414"/>
      <c r="D46" s="414">
        <v>0</v>
      </c>
      <c r="E46" s="414"/>
      <c r="F46" s="414" t="s">
        <v>197</v>
      </c>
      <c r="G46" s="414"/>
      <c r="H46" s="414" t="s">
        <v>197</v>
      </c>
      <c r="I46" s="414"/>
      <c r="J46" s="389">
        <v>12.05</v>
      </c>
      <c r="K46" s="389"/>
      <c r="L46" s="389">
        <v>6.36</v>
      </c>
      <c r="M46" s="343"/>
      <c r="N46" s="414">
        <v>8.3</v>
      </c>
      <c r="O46" s="414"/>
      <c r="P46" s="414">
        <v>5.38</v>
      </c>
      <c r="Q46" s="414"/>
      <c r="R46" s="407">
        <f t="shared" si="0"/>
        <v>155.79</v>
      </c>
      <c r="S46" s="409"/>
      <c r="T46" s="407">
        <f t="shared" si="1"/>
        <v>155</v>
      </c>
      <c r="U46" s="409"/>
      <c r="V46" s="407">
        <f t="shared" si="2"/>
        <v>120.75</v>
      </c>
      <c r="W46" s="408"/>
      <c r="X46" s="407">
        <f t="shared" si="27"/>
        <v>67.86</v>
      </c>
      <c r="Y46" s="409"/>
      <c r="Z46" s="407">
        <f t="shared" si="3"/>
        <v>36.29</v>
      </c>
      <c r="AA46" s="408"/>
      <c r="AB46" s="407">
        <f t="shared" si="4"/>
        <v>44.84</v>
      </c>
      <c r="AC46" s="408"/>
      <c r="AD46" s="413">
        <f t="shared" si="5"/>
        <v>51.2</v>
      </c>
      <c r="AE46" s="408"/>
      <c r="AF46" s="407">
        <f t="shared" si="6"/>
        <v>39.96</v>
      </c>
      <c r="AG46" s="409"/>
      <c r="AH46" s="407">
        <f t="shared" si="7"/>
        <v>45.29</v>
      </c>
      <c r="AI46" s="409"/>
      <c r="AJ46" s="407">
        <f t="shared" si="8"/>
        <v>48.72</v>
      </c>
      <c r="AK46" s="409"/>
      <c r="AL46" s="407">
        <f t="shared" si="9"/>
        <v>44.4</v>
      </c>
      <c r="AM46" s="410"/>
      <c r="AN46" s="411">
        <f t="shared" si="10"/>
        <v>18.98</v>
      </c>
      <c r="AO46" s="412"/>
      <c r="AP46" s="413">
        <f t="shared" si="11"/>
        <v>25.2</v>
      </c>
      <c r="AQ46" s="409"/>
      <c r="AR46" s="407">
        <f t="shared" si="12"/>
        <v>20.8</v>
      </c>
      <c r="AS46" s="408"/>
      <c r="AT46" s="407">
        <f t="shared" si="13"/>
        <v>12.11</v>
      </c>
      <c r="AU46" s="408"/>
      <c r="AV46" s="407">
        <f t="shared" si="14"/>
        <v>19.39</v>
      </c>
      <c r="AW46" s="409"/>
      <c r="AX46" s="407">
        <f t="shared" si="15"/>
        <v>14.23</v>
      </c>
      <c r="AY46" s="409"/>
      <c r="AZ46" s="407">
        <f t="shared" si="16"/>
        <v>15.07</v>
      </c>
      <c r="BA46" s="409"/>
      <c r="BB46" s="407">
        <f t="shared" si="17"/>
        <v>27.32</v>
      </c>
      <c r="BC46" s="408"/>
      <c r="BD46" s="407">
        <f t="shared" si="18"/>
        <v>22.75</v>
      </c>
      <c r="BE46" s="408"/>
      <c r="BF46" s="407">
        <f t="shared" si="19"/>
        <v>15.75</v>
      </c>
      <c r="BG46" s="408"/>
      <c r="BH46" s="407" t="str">
        <f t="shared" si="20"/>
        <v>-</v>
      </c>
      <c r="BI46" s="408"/>
      <c r="BJ46" s="407" t="str">
        <f t="shared" si="21"/>
        <v>-</v>
      </c>
      <c r="BK46" s="408"/>
      <c r="BL46" s="407" t="str">
        <f t="shared" si="22"/>
        <v>-</v>
      </c>
      <c r="BM46" s="408"/>
      <c r="BN46" s="407" t="str">
        <f t="shared" si="23"/>
        <v>-</v>
      </c>
      <c r="BO46" s="408"/>
      <c r="BP46" s="407" t="str">
        <f t="shared" si="24"/>
        <v>-</v>
      </c>
      <c r="BQ46" s="408"/>
      <c r="BR46" s="407" t="str">
        <f t="shared" si="25"/>
        <v>-</v>
      </c>
      <c r="BS46" s="408"/>
      <c r="BT46" s="407" t="str">
        <f t="shared" si="26"/>
        <v>-</v>
      </c>
      <c r="BU46" s="408"/>
    </row>
    <row r="47" spans="1:73" s="260" customFormat="1" ht="12.75">
      <c r="A47" s="245" t="s">
        <v>199</v>
      </c>
      <c r="B47" s="414">
        <v>16.71</v>
      </c>
      <c r="C47" s="414"/>
      <c r="D47" s="414">
        <v>5.95</v>
      </c>
      <c r="E47" s="414"/>
      <c r="F47" s="414">
        <v>1.14</v>
      </c>
      <c r="G47" s="414"/>
      <c r="H47" s="414">
        <v>5.68</v>
      </c>
      <c r="I47" s="414"/>
      <c r="J47" s="389">
        <v>3.67</v>
      </c>
      <c r="K47" s="389"/>
      <c r="L47" s="389">
        <v>4.08</v>
      </c>
      <c r="M47" s="343"/>
      <c r="N47" s="414">
        <v>12.71</v>
      </c>
      <c r="O47" s="414"/>
      <c r="P47" s="414">
        <v>15.42</v>
      </c>
      <c r="Q47" s="414"/>
      <c r="R47" s="407">
        <f t="shared" si="0"/>
        <v>222.36</v>
      </c>
      <c r="S47" s="409"/>
      <c r="T47" s="407">
        <f t="shared" si="1"/>
        <v>263.45</v>
      </c>
      <c r="U47" s="409"/>
      <c r="V47" s="407">
        <f t="shared" si="2"/>
        <v>424.96</v>
      </c>
      <c r="W47" s="408"/>
      <c r="X47" s="407">
        <f t="shared" si="27"/>
        <v>291.42</v>
      </c>
      <c r="Y47" s="409"/>
      <c r="Z47" s="407">
        <f t="shared" si="3"/>
        <v>251.72</v>
      </c>
      <c r="AA47" s="408"/>
      <c r="AB47" s="407">
        <f t="shared" si="4"/>
        <v>101.48</v>
      </c>
      <c r="AC47" s="408"/>
      <c r="AD47" s="413">
        <f t="shared" si="5"/>
        <v>30.73</v>
      </c>
      <c r="AE47" s="408"/>
      <c r="AF47" s="407">
        <f t="shared" si="6"/>
        <v>80.35</v>
      </c>
      <c r="AG47" s="409"/>
      <c r="AH47" s="407">
        <f t="shared" si="7"/>
        <v>85.92</v>
      </c>
      <c r="AI47" s="409"/>
      <c r="AJ47" s="407">
        <f t="shared" si="8"/>
        <v>100.76</v>
      </c>
      <c r="AK47" s="409"/>
      <c r="AL47" s="407">
        <f t="shared" si="9"/>
        <v>100.35</v>
      </c>
      <c r="AM47" s="410"/>
      <c r="AN47" s="411">
        <f t="shared" si="10"/>
        <v>92.92</v>
      </c>
      <c r="AO47" s="412"/>
      <c r="AP47" s="413">
        <f t="shared" si="11"/>
        <v>63.49</v>
      </c>
      <c r="AQ47" s="409"/>
      <c r="AR47" s="407">
        <f t="shared" si="12"/>
        <v>44.05</v>
      </c>
      <c r="AS47" s="408"/>
      <c r="AT47" s="407">
        <f t="shared" si="13"/>
        <v>39.4</v>
      </c>
      <c r="AU47" s="408"/>
      <c r="AV47" s="407">
        <f t="shared" si="14"/>
        <v>28.02</v>
      </c>
      <c r="AW47" s="409"/>
      <c r="AX47" s="407">
        <f t="shared" si="15"/>
        <v>32.65</v>
      </c>
      <c r="AY47" s="409"/>
      <c r="AZ47" s="407">
        <f t="shared" si="16"/>
        <v>19.68</v>
      </c>
      <c r="BA47" s="409"/>
      <c r="BB47" s="407">
        <f t="shared" si="17"/>
        <v>13.48</v>
      </c>
      <c r="BC47" s="408"/>
      <c r="BD47" s="407">
        <f t="shared" si="18"/>
        <v>5.03</v>
      </c>
      <c r="BE47" s="408"/>
      <c r="BF47" s="407">
        <f t="shared" si="19"/>
        <v>16.79</v>
      </c>
      <c r="BG47" s="408"/>
      <c r="BH47" s="407" t="str">
        <f t="shared" si="20"/>
        <v>-</v>
      </c>
      <c r="BI47" s="408"/>
      <c r="BJ47" s="407" t="str">
        <f t="shared" si="21"/>
        <v>-</v>
      </c>
      <c r="BK47" s="408"/>
      <c r="BL47" s="407" t="str">
        <f t="shared" si="22"/>
        <v>-</v>
      </c>
      <c r="BM47" s="408"/>
      <c r="BN47" s="407" t="str">
        <f t="shared" si="23"/>
        <v>-</v>
      </c>
      <c r="BO47" s="408"/>
      <c r="BP47" s="407" t="str">
        <f t="shared" si="24"/>
        <v>-</v>
      </c>
      <c r="BQ47" s="408"/>
      <c r="BR47" s="407" t="str">
        <f t="shared" si="25"/>
        <v>-</v>
      </c>
      <c r="BS47" s="408"/>
      <c r="BT47" s="407" t="str">
        <f t="shared" si="26"/>
        <v>-</v>
      </c>
      <c r="BU47" s="408"/>
    </row>
    <row r="48" spans="1:73" s="260" customFormat="1" ht="12.75">
      <c r="A48" s="245" t="s">
        <v>12</v>
      </c>
      <c r="B48" s="414">
        <v>13.5</v>
      </c>
      <c r="C48" s="414"/>
      <c r="D48" s="414">
        <v>2.15</v>
      </c>
      <c r="E48" s="414"/>
      <c r="F48" s="414">
        <v>1.44</v>
      </c>
      <c r="G48" s="414"/>
      <c r="H48" s="414">
        <v>1.99</v>
      </c>
      <c r="I48" s="414"/>
      <c r="J48" s="389">
        <v>5.21</v>
      </c>
      <c r="K48" s="389"/>
      <c r="L48" s="389">
        <v>12.2</v>
      </c>
      <c r="M48" s="343"/>
      <c r="N48" s="414">
        <v>13.79</v>
      </c>
      <c r="O48" s="414"/>
      <c r="P48" s="414">
        <v>9.53</v>
      </c>
      <c r="Q48" s="414"/>
      <c r="R48" s="407">
        <f t="shared" si="0"/>
        <v>309.88</v>
      </c>
      <c r="S48" s="409"/>
      <c r="T48" s="407">
        <f t="shared" si="1"/>
        <v>190.25</v>
      </c>
      <c r="U48" s="409"/>
      <c r="V48" s="407">
        <f t="shared" si="2"/>
        <v>212.64</v>
      </c>
      <c r="W48" s="408"/>
      <c r="X48" s="407">
        <f t="shared" si="27"/>
        <v>58.17</v>
      </c>
      <c r="Y48" s="409"/>
      <c r="Z48" s="407">
        <f t="shared" si="3"/>
        <v>47.99</v>
      </c>
      <c r="AA48" s="408"/>
      <c r="AB48" s="407">
        <f t="shared" si="4"/>
        <v>31.45</v>
      </c>
      <c r="AC48" s="408"/>
      <c r="AD48" s="413">
        <f t="shared" si="5"/>
        <v>112.96</v>
      </c>
      <c r="AE48" s="408"/>
      <c r="AF48" s="407">
        <f t="shared" si="6"/>
        <v>16.7</v>
      </c>
      <c r="AG48" s="409"/>
      <c r="AH48" s="407">
        <f t="shared" si="7"/>
        <v>30.87</v>
      </c>
      <c r="AI48" s="409"/>
      <c r="AJ48" s="407">
        <f t="shared" si="8"/>
        <v>37.54</v>
      </c>
      <c r="AK48" s="409"/>
      <c r="AL48" s="407">
        <f t="shared" si="9"/>
        <v>51.42</v>
      </c>
      <c r="AM48" s="410"/>
      <c r="AN48" s="411">
        <f t="shared" si="10"/>
        <v>27.59</v>
      </c>
      <c r="AO48" s="412"/>
      <c r="AP48" s="413">
        <f t="shared" si="11"/>
        <v>33.22</v>
      </c>
      <c r="AQ48" s="409"/>
      <c r="AR48" s="407">
        <f t="shared" si="12"/>
        <v>26.76</v>
      </c>
      <c r="AS48" s="408"/>
      <c r="AT48" s="407">
        <f t="shared" si="13"/>
        <v>28.56</v>
      </c>
      <c r="AU48" s="408"/>
      <c r="AV48" s="407">
        <f t="shared" si="14"/>
        <v>30.15</v>
      </c>
      <c r="AW48" s="409"/>
      <c r="AX48" s="407">
        <f t="shared" si="15"/>
        <v>8.06</v>
      </c>
      <c r="AY48" s="409"/>
      <c r="AZ48" s="407">
        <f t="shared" si="16"/>
        <v>6.77</v>
      </c>
      <c r="BA48" s="409"/>
      <c r="BB48" s="407">
        <f t="shared" si="17"/>
        <v>27.44</v>
      </c>
      <c r="BC48" s="408"/>
      <c r="BD48" s="407">
        <f t="shared" si="18"/>
        <v>18.56</v>
      </c>
      <c r="BE48" s="408"/>
      <c r="BF48" s="407">
        <f t="shared" si="19"/>
        <v>25.38</v>
      </c>
      <c r="BG48" s="408"/>
      <c r="BH48" s="407" t="str">
        <f t="shared" si="20"/>
        <v>-</v>
      </c>
      <c r="BI48" s="408"/>
      <c r="BJ48" s="407" t="str">
        <f t="shared" si="21"/>
        <v>-</v>
      </c>
      <c r="BK48" s="408"/>
      <c r="BL48" s="407" t="str">
        <f t="shared" si="22"/>
        <v>-</v>
      </c>
      <c r="BM48" s="408"/>
      <c r="BN48" s="407" t="str">
        <f t="shared" si="23"/>
        <v>-</v>
      </c>
      <c r="BO48" s="408"/>
      <c r="BP48" s="407" t="str">
        <f t="shared" si="24"/>
        <v>-</v>
      </c>
      <c r="BQ48" s="408"/>
      <c r="BR48" s="407" t="str">
        <f t="shared" si="25"/>
        <v>-</v>
      </c>
      <c r="BS48" s="408"/>
      <c r="BT48" s="407" t="str">
        <f t="shared" si="26"/>
        <v>-</v>
      </c>
      <c r="BU48" s="408"/>
    </row>
    <row r="49" spans="1:73" s="246" customFormat="1" ht="14.25" hidden="1">
      <c r="A49" s="245" t="s">
        <v>200</v>
      </c>
      <c r="B49" s="414">
        <v>11.9</v>
      </c>
      <c r="C49" s="414"/>
      <c r="D49" s="414">
        <v>8.88</v>
      </c>
      <c r="E49" s="414"/>
      <c r="F49" s="414">
        <v>12.63</v>
      </c>
      <c r="G49" s="414"/>
      <c r="H49" s="414" t="s">
        <v>197</v>
      </c>
      <c r="I49" s="414"/>
      <c r="J49" s="417" t="s">
        <v>197</v>
      </c>
      <c r="K49" s="417"/>
      <c r="L49" s="389">
        <v>1.91</v>
      </c>
      <c r="M49" s="343"/>
      <c r="N49" s="414">
        <v>3.09</v>
      </c>
      <c r="O49" s="414"/>
      <c r="P49" s="414">
        <v>36.08</v>
      </c>
      <c r="Q49" s="414"/>
      <c r="R49" s="407" t="str">
        <f t="shared" si="0"/>
        <v>-</v>
      </c>
      <c r="S49" s="409"/>
      <c r="T49" s="415" t="s">
        <v>73</v>
      </c>
      <c r="U49" s="416"/>
      <c r="V49" s="407">
        <f t="shared" si="2"/>
        <v>1679.1</v>
      </c>
      <c r="W49" s="408"/>
      <c r="X49" s="407">
        <f t="shared" si="27"/>
        <v>251.06</v>
      </c>
      <c r="Y49" s="409"/>
      <c r="Z49" s="407">
        <f t="shared" si="3"/>
        <v>124.59</v>
      </c>
      <c r="AA49" s="408"/>
      <c r="AB49" s="407">
        <f t="shared" si="4"/>
        <v>17.27</v>
      </c>
      <c r="AC49" s="408"/>
      <c r="AD49" s="413">
        <f t="shared" si="5"/>
        <v>9</v>
      </c>
      <c r="AE49" s="408"/>
      <c r="AF49" s="407">
        <f t="shared" si="6"/>
        <v>11.36</v>
      </c>
      <c r="AG49" s="409"/>
      <c r="AH49" s="407">
        <f t="shared" si="7"/>
        <v>19.37</v>
      </c>
      <c r="AI49" s="409"/>
      <c r="AJ49" s="407" t="str">
        <f t="shared" si="8"/>
        <v>-</v>
      </c>
      <c r="AK49" s="409"/>
      <c r="AL49" s="407" t="str">
        <f t="shared" si="9"/>
        <v>-</v>
      </c>
      <c r="AM49" s="410"/>
      <c r="AN49" s="411" t="str">
        <f t="shared" si="10"/>
        <v>-</v>
      </c>
      <c r="AO49" s="412"/>
      <c r="AP49" s="413" t="str">
        <f t="shared" si="11"/>
        <v>-</v>
      </c>
      <c r="AQ49" s="409"/>
      <c r="AR49" s="407" t="str">
        <f t="shared" si="12"/>
        <v>-</v>
      </c>
      <c r="AS49" s="408"/>
      <c r="AT49" s="407" t="str">
        <f t="shared" si="13"/>
        <v>-</v>
      </c>
      <c r="AU49" s="408"/>
      <c r="AV49" s="407" t="str">
        <f t="shared" si="14"/>
        <v>-</v>
      </c>
      <c r="AW49" s="409"/>
      <c r="AX49" s="407" t="str">
        <f t="shared" si="15"/>
        <v>-</v>
      </c>
      <c r="AY49" s="409"/>
      <c r="AZ49" s="407" t="str">
        <f t="shared" si="16"/>
        <v>-</v>
      </c>
      <c r="BA49" s="409"/>
      <c r="BB49" s="407" t="str">
        <f t="shared" si="17"/>
        <v>-</v>
      </c>
      <c r="BC49" s="408"/>
      <c r="BD49" s="407" t="str">
        <f t="shared" si="18"/>
        <v>-</v>
      </c>
      <c r="BE49" s="408"/>
      <c r="BF49" s="407" t="str">
        <f t="shared" si="19"/>
        <v>-</v>
      </c>
      <c r="BG49" s="408"/>
      <c r="BH49" s="407" t="str">
        <f t="shared" si="20"/>
        <v>-</v>
      </c>
      <c r="BI49" s="408"/>
      <c r="BJ49" s="407" t="str">
        <f t="shared" si="21"/>
        <v>-</v>
      </c>
      <c r="BK49" s="408"/>
      <c r="BL49" s="407" t="str">
        <f t="shared" si="22"/>
        <v>-</v>
      </c>
      <c r="BM49" s="408"/>
      <c r="BN49" s="407" t="str">
        <f t="shared" si="23"/>
        <v>-</v>
      </c>
      <c r="BO49" s="408"/>
      <c r="BP49" s="407" t="str">
        <f t="shared" si="24"/>
        <v>-</v>
      </c>
      <c r="BQ49" s="408"/>
      <c r="BR49" s="407" t="str">
        <f t="shared" si="25"/>
        <v>-</v>
      </c>
      <c r="BS49" s="408"/>
      <c r="BT49" s="407" t="str">
        <f t="shared" si="26"/>
        <v>-</v>
      </c>
      <c r="BU49" s="408"/>
    </row>
    <row r="50" spans="1:73" s="260" customFormat="1" ht="14.25" hidden="1">
      <c r="A50" s="245" t="s">
        <v>201</v>
      </c>
      <c r="B50" s="414">
        <v>0.5</v>
      </c>
      <c r="C50" s="414"/>
      <c r="D50" s="414">
        <v>8.23</v>
      </c>
      <c r="E50" s="414"/>
      <c r="F50" s="414">
        <v>2.74</v>
      </c>
      <c r="G50" s="414"/>
      <c r="H50" s="414" t="s">
        <v>197</v>
      </c>
      <c r="I50" s="414"/>
      <c r="J50" s="417" t="s">
        <v>197</v>
      </c>
      <c r="K50" s="417"/>
      <c r="L50" s="389">
        <v>4.61</v>
      </c>
      <c r="M50" s="343"/>
      <c r="N50" s="414">
        <v>4.94</v>
      </c>
      <c r="O50" s="414"/>
      <c r="P50" s="414">
        <v>38.08</v>
      </c>
      <c r="Q50" s="414"/>
      <c r="R50" s="407" t="str">
        <f t="shared" si="0"/>
        <v>-</v>
      </c>
      <c r="S50" s="409"/>
      <c r="T50" s="415" t="s">
        <v>73</v>
      </c>
      <c r="U50" s="416"/>
      <c r="V50" s="407" t="str">
        <f t="shared" si="2"/>
        <v>-</v>
      </c>
      <c r="W50" s="408"/>
      <c r="X50" s="407" t="str">
        <f t="shared" si="27"/>
        <v>-</v>
      </c>
      <c r="Y50" s="409"/>
      <c r="Z50" s="407" t="str">
        <f t="shared" si="3"/>
        <v>-</v>
      </c>
      <c r="AA50" s="408"/>
      <c r="AB50" s="407" t="str">
        <f t="shared" si="4"/>
        <v>-</v>
      </c>
      <c r="AC50" s="408"/>
      <c r="AD50" s="413" t="str">
        <f t="shared" si="5"/>
        <v>-</v>
      </c>
      <c r="AE50" s="408"/>
      <c r="AF50" s="407" t="str">
        <f t="shared" si="6"/>
        <v>-</v>
      </c>
      <c r="AG50" s="409"/>
      <c r="AH50" s="407" t="str">
        <f t="shared" si="7"/>
        <v>-</v>
      </c>
      <c r="AI50" s="409"/>
      <c r="AJ50" s="407" t="str">
        <f t="shared" si="8"/>
        <v>-</v>
      </c>
      <c r="AK50" s="409"/>
      <c r="AL50" s="407" t="str">
        <f t="shared" si="9"/>
        <v>-</v>
      </c>
      <c r="AM50" s="410"/>
      <c r="AN50" s="411" t="str">
        <f t="shared" si="10"/>
        <v>-</v>
      </c>
      <c r="AO50" s="412"/>
      <c r="AP50" s="413" t="str">
        <f t="shared" si="11"/>
        <v>-</v>
      </c>
      <c r="AQ50" s="409"/>
      <c r="AR50" s="407" t="str">
        <f t="shared" si="12"/>
        <v>-</v>
      </c>
      <c r="AS50" s="408"/>
      <c r="AT50" s="407" t="str">
        <f t="shared" si="13"/>
        <v>-</v>
      </c>
      <c r="AU50" s="408"/>
      <c r="AV50" s="407" t="str">
        <f t="shared" si="14"/>
        <v>-</v>
      </c>
      <c r="AW50" s="409"/>
      <c r="AX50" s="407" t="str">
        <f t="shared" si="15"/>
        <v>-</v>
      </c>
      <c r="AY50" s="409"/>
      <c r="AZ50" s="407" t="str">
        <f t="shared" si="16"/>
        <v>-</v>
      </c>
      <c r="BA50" s="409"/>
      <c r="BB50" s="407" t="str">
        <f t="shared" si="17"/>
        <v>-</v>
      </c>
      <c r="BC50" s="408"/>
      <c r="BD50" s="407" t="str">
        <f t="shared" si="18"/>
        <v>-</v>
      </c>
      <c r="BE50" s="408"/>
      <c r="BF50" s="407" t="str">
        <f t="shared" si="19"/>
        <v>-</v>
      </c>
      <c r="BG50" s="408"/>
      <c r="BH50" s="407" t="str">
        <f t="shared" si="20"/>
        <v>-</v>
      </c>
      <c r="BI50" s="408"/>
      <c r="BJ50" s="407" t="str">
        <f t="shared" si="21"/>
        <v>-</v>
      </c>
      <c r="BK50" s="408"/>
      <c r="BL50" s="407" t="str">
        <f t="shared" si="22"/>
        <v>-</v>
      </c>
      <c r="BM50" s="408"/>
      <c r="BN50" s="407" t="str">
        <f t="shared" si="23"/>
        <v>-</v>
      </c>
      <c r="BO50" s="408"/>
      <c r="BP50" s="407" t="str">
        <f t="shared" si="24"/>
        <v>-</v>
      </c>
      <c r="BQ50" s="408"/>
      <c r="BR50" s="407" t="str">
        <f t="shared" si="25"/>
        <v>-</v>
      </c>
      <c r="BS50" s="408"/>
      <c r="BT50" s="407" t="str">
        <f t="shared" si="26"/>
        <v>-</v>
      </c>
      <c r="BU50" s="408"/>
    </row>
    <row r="51" spans="1:73" s="246" customFormat="1" ht="12.75">
      <c r="A51" s="245" t="s">
        <v>202</v>
      </c>
      <c r="B51" s="414">
        <v>2.13</v>
      </c>
      <c r="C51" s="414"/>
      <c r="D51" s="414">
        <v>0.34</v>
      </c>
      <c r="E51" s="414"/>
      <c r="F51" s="414">
        <v>1.47</v>
      </c>
      <c r="G51" s="414"/>
      <c r="H51" s="414">
        <v>0.42</v>
      </c>
      <c r="I51" s="414"/>
      <c r="J51" s="389">
        <v>0.82</v>
      </c>
      <c r="K51" s="389"/>
      <c r="L51" s="389">
        <v>0.19</v>
      </c>
      <c r="M51" s="343"/>
      <c r="N51" s="414">
        <v>0.06</v>
      </c>
      <c r="O51" s="414"/>
      <c r="P51" s="414">
        <v>0.16</v>
      </c>
      <c r="Q51" s="414"/>
      <c r="R51" s="407">
        <f t="shared" si="0"/>
        <v>6.39</v>
      </c>
      <c r="S51" s="409"/>
      <c r="T51" s="407">
        <f t="shared" si="1"/>
        <v>8.01</v>
      </c>
      <c r="U51" s="409"/>
      <c r="V51" s="407">
        <f t="shared" si="2"/>
        <v>5.27</v>
      </c>
      <c r="W51" s="408"/>
      <c r="X51" s="407">
        <f t="shared" si="27"/>
        <v>4.95</v>
      </c>
      <c r="Y51" s="409"/>
      <c r="Z51" s="407">
        <f t="shared" si="3"/>
        <v>4.66</v>
      </c>
      <c r="AA51" s="408"/>
      <c r="AB51" s="407">
        <f t="shared" si="4"/>
        <v>4.59</v>
      </c>
      <c r="AC51" s="408"/>
      <c r="AD51" s="413">
        <f t="shared" si="5"/>
        <v>5.23</v>
      </c>
      <c r="AE51" s="408"/>
      <c r="AF51" s="407">
        <f t="shared" si="6"/>
        <v>4.72</v>
      </c>
      <c r="AG51" s="409"/>
      <c r="AH51" s="407">
        <f t="shared" si="7"/>
        <v>5.26</v>
      </c>
      <c r="AI51" s="409"/>
      <c r="AJ51" s="407">
        <f t="shared" si="8"/>
        <v>5.63</v>
      </c>
      <c r="AK51" s="409"/>
      <c r="AL51" s="407">
        <f t="shared" si="9"/>
        <v>7.2</v>
      </c>
      <c r="AM51" s="410"/>
      <c r="AN51" s="411">
        <f t="shared" si="10"/>
        <v>7.22</v>
      </c>
      <c r="AO51" s="412"/>
      <c r="AP51" s="413">
        <f t="shared" si="11"/>
        <v>8.75</v>
      </c>
      <c r="AQ51" s="409"/>
      <c r="AR51" s="407">
        <f t="shared" si="12"/>
        <v>9.78</v>
      </c>
      <c r="AS51" s="408"/>
      <c r="AT51" s="407">
        <f t="shared" si="13"/>
        <v>15.18</v>
      </c>
      <c r="AU51" s="408"/>
      <c r="AV51" s="407">
        <f t="shared" si="14"/>
        <v>0.46</v>
      </c>
      <c r="AW51" s="409"/>
      <c r="AX51" s="407">
        <f t="shared" si="15"/>
        <v>0</v>
      </c>
      <c r="AY51" s="409"/>
      <c r="AZ51" s="407">
        <f t="shared" si="16"/>
        <v>0.22</v>
      </c>
      <c r="BA51" s="409"/>
      <c r="BB51" s="407">
        <f t="shared" si="17"/>
        <v>0.23</v>
      </c>
      <c r="BC51" s="408"/>
      <c r="BD51" s="407">
        <f t="shared" si="18"/>
        <v>0.3</v>
      </c>
      <c r="BE51" s="408"/>
      <c r="BF51" s="407">
        <f t="shared" si="19"/>
        <v>0</v>
      </c>
      <c r="BG51" s="408"/>
      <c r="BH51" s="407" t="str">
        <f t="shared" si="20"/>
        <v>-</v>
      </c>
      <c r="BI51" s="408"/>
      <c r="BJ51" s="407" t="str">
        <f t="shared" si="21"/>
        <v>-</v>
      </c>
      <c r="BK51" s="408"/>
      <c r="BL51" s="407" t="str">
        <f t="shared" si="22"/>
        <v>-</v>
      </c>
      <c r="BM51" s="408"/>
      <c r="BN51" s="407" t="str">
        <f t="shared" si="23"/>
        <v>-</v>
      </c>
      <c r="BO51" s="408"/>
      <c r="BP51" s="407" t="str">
        <f t="shared" si="24"/>
        <v>-</v>
      </c>
      <c r="BQ51" s="408"/>
      <c r="BR51" s="407" t="str">
        <f t="shared" si="25"/>
        <v>-</v>
      </c>
      <c r="BS51" s="408"/>
      <c r="BT51" s="407" t="str">
        <f t="shared" si="26"/>
        <v>-</v>
      </c>
      <c r="BU51" s="408"/>
    </row>
    <row r="52" spans="1:73" s="261" customFormat="1" ht="12.75">
      <c r="A52" s="245" t="s">
        <v>203</v>
      </c>
      <c r="B52" s="414"/>
      <c r="C52" s="414"/>
      <c r="D52" s="414"/>
      <c r="E52" s="414"/>
      <c r="F52" s="414"/>
      <c r="G52" s="414"/>
      <c r="H52" s="414">
        <v>5.91</v>
      </c>
      <c r="I52" s="414"/>
      <c r="J52" s="389">
        <v>3.63</v>
      </c>
      <c r="K52" s="389"/>
      <c r="L52" s="389">
        <v>5.79</v>
      </c>
      <c r="M52" s="343"/>
      <c r="N52" s="414">
        <v>13.49</v>
      </c>
      <c r="O52" s="414"/>
      <c r="P52" s="414">
        <v>12.66</v>
      </c>
      <c r="Q52" s="414"/>
      <c r="R52" s="407">
        <f t="shared" si="0"/>
        <v>307.2</v>
      </c>
      <c r="S52" s="409"/>
      <c r="T52" s="407">
        <f t="shared" si="1"/>
        <v>378.62</v>
      </c>
      <c r="U52" s="409"/>
      <c r="V52" s="407">
        <f t="shared" si="2"/>
        <v>395.29</v>
      </c>
      <c r="W52" s="408"/>
      <c r="X52" s="407">
        <f t="shared" si="27"/>
        <v>326.39</v>
      </c>
      <c r="Y52" s="409"/>
      <c r="Z52" s="407">
        <f t="shared" si="3"/>
        <v>234.59</v>
      </c>
      <c r="AA52" s="408"/>
      <c r="AB52" s="407">
        <f t="shared" si="4"/>
        <v>60.77</v>
      </c>
      <c r="AC52" s="408"/>
      <c r="AD52" s="413">
        <f t="shared" si="5"/>
        <v>24.02</v>
      </c>
      <c r="AE52" s="408"/>
      <c r="AF52" s="407">
        <f t="shared" si="6"/>
        <v>40.27</v>
      </c>
      <c r="AG52" s="409"/>
      <c r="AH52" s="407">
        <f t="shared" si="7"/>
        <v>86.96</v>
      </c>
      <c r="AI52" s="409"/>
      <c r="AJ52" s="407">
        <f t="shared" si="8"/>
        <v>127.5</v>
      </c>
      <c r="AK52" s="409"/>
      <c r="AL52" s="407">
        <f t="shared" si="9"/>
        <v>177.98</v>
      </c>
      <c r="AM52" s="410"/>
      <c r="AN52" s="411">
        <f t="shared" si="10"/>
        <v>475.89</v>
      </c>
      <c r="AO52" s="412"/>
      <c r="AP52" s="413">
        <f t="shared" si="11"/>
        <v>148.78</v>
      </c>
      <c r="AQ52" s="409"/>
      <c r="AR52" s="407">
        <f t="shared" si="12"/>
        <v>63.69</v>
      </c>
      <c r="AS52" s="408"/>
      <c r="AT52" s="407">
        <f t="shared" si="13"/>
        <v>126</v>
      </c>
      <c r="AU52" s="408"/>
      <c r="AV52" s="407">
        <f t="shared" si="14"/>
        <v>105.57</v>
      </c>
      <c r="AW52" s="409"/>
      <c r="AX52" s="407">
        <f t="shared" si="15"/>
        <v>115.41</v>
      </c>
      <c r="AY52" s="409"/>
      <c r="AZ52" s="407">
        <f t="shared" si="16"/>
        <v>5.75</v>
      </c>
      <c r="BA52" s="409"/>
      <c r="BB52" s="407">
        <f t="shared" si="17"/>
        <v>12</v>
      </c>
      <c r="BC52" s="408"/>
      <c r="BD52" s="407">
        <f t="shared" si="18"/>
        <v>0</v>
      </c>
      <c r="BE52" s="408"/>
      <c r="BF52" s="407">
        <f t="shared" si="19"/>
        <v>9.07</v>
      </c>
      <c r="BG52" s="408"/>
      <c r="BH52" s="407" t="str">
        <f t="shared" si="20"/>
        <v>-</v>
      </c>
      <c r="BI52" s="408"/>
      <c r="BJ52" s="407" t="str">
        <f t="shared" si="21"/>
        <v>-</v>
      </c>
      <c r="BK52" s="408"/>
      <c r="BL52" s="407" t="str">
        <f t="shared" si="22"/>
        <v>-</v>
      </c>
      <c r="BM52" s="408"/>
      <c r="BN52" s="407" t="str">
        <f t="shared" si="23"/>
        <v>-</v>
      </c>
      <c r="BO52" s="408"/>
      <c r="BP52" s="407" t="str">
        <f t="shared" si="24"/>
        <v>-</v>
      </c>
      <c r="BQ52" s="408"/>
      <c r="BR52" s="407" t="str">
        <f t="shared" si="25"/>
        <v>-</v>
      </c>
      <c r="BS52" s="408"/>
      <c r="BT52" s="407" t="str">
        <f t="shared" si="26"/>
        <v>-</v>
      </c>
      <c r="BU52" s="408"/>
    </row>
    <row r="53" spans="1:73" s="261" customFormat="1" ht="12.75">
      <c r="A53" s="248" t="s">
        <v>204</v>
      </c>
      <c r="B53" s="414"/>
      <c r="C53" s="414"/>
      <c r="D53" s="414"/>
      <c r="E53" s="414"/>
      <c r="F53" s="414"/>
      <c r="G53" s="414"/>
      <c r="H53" s="414"/>
      <c r="I53" s="414"/>
      <c r="J53" s="389"/>
      <c r="K53" s="389"/>
      <c r="L53" s="389">
        <v>5</v>
      </c>
      <c r="M53" s="343"/>
      <c r="N53" s="414">
        <v>4.9</v>
      </c>
      <c r="O53" s="414"/>
      <c r="P53" s="414">
        <v>8.77</v>
      </c>
      <c r="Q53" s="414"/>
      <c r="R53" s="407">
        <f t="shared" si="0"/>
        <v>113.66</v>
      </c>
      <c r="S53" s="409"/>
      <c r="T53" s="407">
        <f t="shared" si="1"/>
        <v>27.99</v>
      </c>
      <c r="U53" s="409"/>
      <c r="V53" s="407">
        <f t="shared" si="2"/>
        <v>103.22</v>
      </c>
      <c r="W53" s="408"/>
      <c r="X53" s="407">
        <f t="shared" si="27"/>
        <v>82.39</v>
      </c>
      <c r="Y53" s="409"/>
      <c r="Z53" s="407">
        <f t="shared" si="3"/>
        <v>22.9</v>
      </c>
      <c r="AA53" s="408"/>
      <c r="AB53" s="407">
        <f t="shared" si="4"/>
        <v>10.68</v>
      </c>
      <c r="AC53" s="408"/>
      <c r="AD53" s="413">
        <f t="shared" si="5"/>
        <v>61.54</v>
      </c>
      <c r="AE53" s="408"/>
      <c r="AF53" s="407">
        <f t="shared" si="6"/>
        <v>52.34</v>
      </c>
      <c r="AG53" s="409"/>
      <c r="AH53" s="407">
        <f t="shared" si="7"/>
        <v>7.05</v>
      </c>
      <c r="AI53" s="409"/>
      <c r="AJ53" s="407">
        <f t="shared" si="8"/>
        <v>29.01</v>
      </c>
      <c r="AK53" s="409"/>
      <c r="AL53" s="407">
        <f t="shared" si="9"/>
        <v>57.59</v>
      </c>
      <c r="AM53" s="410"/>
      <c r="AN53" s="411">
        <f t="shared" si="10"/>
        <v>107.99</v>
      </c>
      <c r="AO53" s="412"/>
      <c r="AP53" s="413">
        <f t="shared" si="11"/>
        <v>15.98</v>
      </c>
      <c r="AQ53" s="409"/>
      <c r="AR53" s="407">
        <f t="shared" si="12"/>
        <v>49.12</v>
      </c>
      <c r="AS53" s="408"/>
      <c r="AT53" s="407">
        <f t="shared" si="13"/>
        <v>33.14</v>
      </c>
      <c r="AU53" s="408"/>
      <c r="AV53" s="407">
        <f t="shared" si="14"/>
        <v>3.64</v>
      </c>
      <c r="AW53" s="409"/>
      <c r="AX53" s="407">
        <f t="shared" si="15"/>
        <v>9.3</v>
      </c>
      <c r="AY53" s="409"/>
      <c r="AZ53" s="407">
        <f t="shared" si="16"/>
        <v>4.07</v>
      </c>
      <c r="BA53" s="409"/>
      <c r="BB53" s="407">
        <f t="shared" si="17"/>
        <v>18.15</v>
      </c>
      <c r="BC53" s="408"/>
      <c r="BD53" s="407">
        <f t="shared" si="18"/>
        <v>5.2</v>
      </c>
      <c r="BE53" s="408"/>
      <c r="BF53" s="407">
        <f t="shared" si="19"/>
        <v>19.53</v>
      </c>
      <c r="BG53" s="408"/>
      <c r="BH53" s="407" t="str">
        <f t="shared" si="20"/>
        <v>-</v>
      </c>
      <c r="BI53" s="408"/>
      <c r="BJ53" s="407" t="str">
        <f t="shared" si="21"/>
        <v>-</v>
      </c>
      <c r="BK53" s="408"/>
      <c r="BL53" s="407" t="str">
        <f t="shared" si="22"/>
        <v>-</v>
      </c>
      <c r="BM53" s="408"/>
      <c r="BN53" s="407" t="str">
        <f t="shared" si="23"/>
        <v>-</v>
      </c>
      <c r="BO53" s="408"/>
      <c r="BP53" s="407" t="str">
        <f t="shared" si="24"/>
        <v>-</v>
      </c>
      <c r="BQ53" s="408"/>
      <c r="BR53" s="407" t="str">
        <f t="shared" si="25"/>
        <v>-</v>
      </c>
      <c r="BS53" s="408"/>
      <c r="BT53" s="407" t="str">
        <f t="shared" si="26"/>
        <v>-</v>
      </c>
      <c r="BU53" s="408"/>
    </row>
    <row r="54" spans="1:73" s="252" customFormat="1" ht="12.75">
      <c r="A54" s="248" t="s">
        <v>205</v>
      </c>
      <c r="B54" s="414"/>
      <c r="C54" s="414"/>
      <c r="D54" s="414"/>
      <c r="E54" s="414"/>
      <c r="F54" s="414"/>
      <c r="G54" s="414"/>
      <c r="H54" s="414"/>
      <c r="I54" s="414"/>
      <c r="J54" s="389"/>
      <c r="K54" s="389"/>
      <c r="L54" s="389">
        <v>13.43</v>
      </c>
      <c r="M54" s="343"/>
      <c r="N54" s="414">
        <v>3.41</v>
      </c>
      <c r="O54" s="414"/>
      <c r="P54" s="414">
        <v>5.82</v>
      </c>
      <c r="Q54" s="414"/>
      <c r="R54" s="407">
        <f t="shared" si="0"/>
        <v>122.56</v>
      </c>
      <c r="S54" s="409"/>
      <c r="T54" s="407">
        <f t="shared" si="1"/>
        <v>1834.15</v>
      </c>
      <c r="U54" s="409"/>
      <c r="V54" s="407" t="str">
        <f t="shared" si="2"/>
        <v>-</v>
      </c>
      <c r="W54" s="408"/>
      <c r="X54" s="407">
        <f t="shared" si="27"/>
        <v>170.85</v>
      </c>
      <c r="Y54" s="409"/>
      <c r="Z54" s="407">
        <f t="shared" si="3"/>
        <v>62.82</v>
      </c>
      <c r="AA54" s="408"/>
      <c r="AB54" s="407">
        <f t="shared" si="4"/>
        <v>64.37</v>
      </c>
      <c r="AC54" s="408"/>
      <c r="AD54" s="413">
        <f t="shared" si="5"/>
        <v>189.07</v>
      </c>
      <c r="AE54" s="408"/>
      <c r="AF54" s="407">
        <f t="shared" si="6"/>
        <v>138.9</v>
      </c>
      <c r="AG54" s="409"/>
      <c r="AH54" s="407">
        <f t="shared" si="7"/>
        <v>53.53</v>
      </c>
      <c r="AI54" s="409"/>
      <c r="AJ54" s="407">
        <f t="shared" si="8"/>
        <v>111.64</v>
      </c>
      <c r="AK54" s="409"/>
      <c r="AL54" s="407">
        <f t="shared" si="9"/>
        <v>81.55</v>
      </c>
      <c r="AM54" s="410"/>
      <c r="AN54" s="411">
        <f t="shared" si="10"/>
        <v>140.94</v>
      </c>
      <c r="AO54" s="412"/>
      <c r="AP54" s="413">
        <f t="shared" si="11"/>
        <v>35.6</v>
      </c>
      <c r="AQ54" s="409"/>
      <c r="AR54" s="407">
        <f t="shared" si="12"/>
        <v>48</v>
      </c>
      <c r="AS54" s="408"/>
      <c r="AT54" s="407">
        <f t="shared" si="13"/>
        <v>40.01</v>
      </c>
      <c r="AU54" s="408"/>
      <c r="AV54" s="407">
        <f t="shared" si="14"/>
        <v>27.82</v>
      </c>
      <c r="AW54" s="409"/>
      <c r="AX54" s="407">
        <f t="shared" si="15"/>
        <v>38.14</v>
      </c>
      <c r="AY54" s="409"/>
      <c r="AZ54" s="407">
        <f t="shared" si="16"/>
        <v>46.66</v>
      </c>
      <c r="BA54" s="409"/>
      <c r="BB54" s="407">
        <f t="shared" si="17"/>
        <v>23.96</v>
      </c>
      <c r="BC54" s="408"/>
      <c r="BD54" s="407">
        <f t="shared" si="18"/>
        <v>30.58</v>
      </c>
      <c r="BE54" s="408"/>
      <c r="BF54" s="407">
        <f t="shared" si="19"/>
        <v>33.92</v>
      </c>
      <c r="BG54" s="408"/>
      <c r="BH54" s="407" t="str">
        <f t="shared" si="20"/>
        <v>-</v>
      </c>
      <c r="BI54" s="408"/>
      <c r="BJ54" s="407" t="str">
        <f t="shared" si="21"/>
        <v>-</v>
      </c>
      <c r="BK54" s="408"/>
      <c r="BL54" s="407" t="str">
        <f t="shared" si="22"/>
        <v>-</v>
      </c>
      <c r="BM54" s="408"/>
      <c r="BN54" s="407" t="str">
        <f t="shared" si="23"/>
        <v>-</v>
      </c>
      <c r="BO54" s="408"/>
      <c r="BP54" s="407" t="str">
        <f t="shared" si="24"/>
        <v>-</v>
      </c>
      <c r="BQ54" s="408"/>
      <c r="BR54" s="407" t="str">
        <f t="shared" si="25"/>
        <v>-</v>
      </c>
      <c r="BS54" s="408"/>
      <c r="BT54" s="407" t="str">
        <f t="shared" si="26"/>
        <v>-</v>
      </c>
      <c r="BU54" s="408"/>
    </row>
    <row r="55" spans="1:73" s="252" customFormat="1" ht="12.75">
      <c r="A55" s="259" t="s">
        <v>206</v>
      </c>
      <c r="B55" s="403">
        <v>6.3</v>
      </c>
      <c r="C55" s="403"/>
      <c r="D55" s="403">
        <v>5.05</v>
      </c>
      <c r="E55" s="403"/>
      <c r="F55" s="403">
        <v>5.39</v>
      </c>
      <c r="G55" s="403"/>
      <c r="H55" s="403">
        <v>3.8</v>
      </c>
      <c r="I55" s="403"/>
      <c r="J55" s="403">
        <v>4.08</v>
      </c>
      <c r="K55" s="403"/>
      <c r="L55" s="403">
        <v>3.16</v>
      </c>
      <c r="M55" s="403"/>
      <c r="N55" s="403">
        <v>4.71</v>
      </c>
      <c r="O55" s="403"/>
      <c r="P55" s="403">
        <v>4.98</v>
      </c>
      <c r="Q55" s="403"/>
      <c r="R55" s="403">
        <f t="shared" si="0"/>
        <v>111.14</v>
      </c>
      <c r="S55" s="403"/>
      <c r="T55" s="403">
        <f t="shared" si="1"/>
        <v>129.95</v>
      </c>
      <c r="U55" s="403"/>
      <c r="V55" s="403">
        <f t="shared" si="2"/>
        <v>100.48</v>
      </c>
      <c r="W55" s="403"/>
      <c r="X55" s="403">
        <f t="shared" si="27"/>
        <v>70.45</v>
      </c>
      <c r="Y55" s="403"/>
      <c r="Z55" s="403">
        <f t="shared" si="3"/>
        <v>66.63</v>
      </c>
      <c r="AA55" s="403"/>
      <c r="AB55" s="403">
        <f t="shared" si="4"/>
        <v>30.15</v>
      </c>
      <c r="AC55" s="404"/>
      <c r="AD55" s="406">
        <f t="shared" si="5"/>
        <v>25.25</v>
      </c>
      <c r="AE55" s="403"/>
      <c r="AF55" s="403">
        <f t="shared" si="6"/>
        <v>27.16</v>
      </c>
      <c r="AG55" s="403"/>
      <c r="AH55" s="403">
        <f t="shared" si="7"/>
        <v>26.53</v>
      </c>
      <c r="AI55" s="403"/>
      <c r="AJ55" s="403">
        <f t="shared" si="8"/>
        <v>92.05</v>
      </c>
      <c r="AK55" s="403"/>
      <c r="AL55" s="403">
        <f t="shared" si="9"/>
        <v>22.21</v>
      </c>
      <c r="AM55" s="403"/>
      <c r="AN55" s="405">
        <f t="shared" si="10"/>
        <v>22.96</v>
      </c>
      <c r="AO55" s="405"/>
      <c r="AP55" s="406">
        <f t="shared" si="11"/>
        <v>20.68</v>
      </c>
      <c r="AQ55" s="403"/>
      <c r="AR55" s="403">
        <f t="shared" si="12"/>
        <v>11.74</v>
      </c>
      <c r="AS55" s="403"/>
      <c r="AT55" s="403">
        <f t="shared" si="13"/>
        <v>15.69</v>
      </c>
      <c r="AU55" s="403"/>
      <c r="AV55" s="403">
        <f t="shared" si="14"/>
        <v>17.56</v>
      </c>
      <c r="AW55" s="404"/>
      <c r="AX55" s="403">
        <f t="shared" si="15"/>
        <v>14.5</v>
      </c>
      <c r="AY55" s="404"/>
      <c r="AZ55" s="403">
        <f t="shared" si="16"/>
        <v>10.61</v>
      </c>
      <c r="BA55" s="404"/>
      <c r="BB55" s="403">
        <f t="shared" si="17"/>
        <v>12.94</v>
      </c>
      <c r="BC55" s="404"/>
      <c r="BD55" s="403">
        <f t="shared" si="18"/>
        <v>10.95</v>
      </c>
      <c r="BE55" s="404"/>
      <c r="BF55" s="403">
        <f t="shared" si="19"/>
        <v>9.52</v>
      </c>
      <c r="BG55" s="404"/>
      <c r="BH55" s="403" t="str">
        <f t="shared" si="20"/>
        <v>-</v>
      </c>
      <c r="BI55" s="404"/>
      <c r="BJ55" s="403" t="str">
        <f t="shared" si="21"/>
        <v>-</v>
      </c>
      <c r="BK55" s="404"/>
      <c r="BL55" s="403" t="str">
        <f t="shared" si="22"/>
        <v>-</v>
      </c>
      <c r="BM55" s="404"/>
      <c r="BN55" s="403" t="str">
        <f t="shared" si="23"/>
        <v>-</v>
      </c>
      <c r="BO55" s="404"/>
      <c r="BP55" s="403" t="str">
        <f t="shared" si="24"/>
        <v>-</v>
      </c>
      <c r="BQ55" s="404"/>
      <c r="BR55" s="403" t="str">
        <f t="shared" si="25"/>
        <v>-</v>
      </c>
      <c r="BS55" s="404"/>
      <c r="BT55" s="403" t="str">
        <f t="shared" si="26"/>
        <v>-</v>
      </c>
      <c r="BU55" s="404"/>
    </row>
    <row r="56" spans="1:73" s="246" customFormat="1" ht="5.25" customHeight="1">
      <c r="A56" s="250"/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1"/>
      <c r="AY56" s="251"/>
      <c r="AZ56" s="251"/>
      <c r="BA56" s="251"/>
      <c r="BB56" s="251"/>
      <c r="BC56" s="251"/>
      <c r="BD56" s="251"/>
      <c r="BE56" s="251"/>
      <c r="BF56" s="251"/>
      <c r="BG56" s="251"/>
      <c r="BH56" s="251"/>
      <c r="BI56" s="251"/>
      <c r="BJ56" s="251"/>
      <c r="BK56" s="251"/>
      <c r="BL56" s="251"/>
      <c r="BM56" s="251"/>
      <c r="BN56" s="251"/>
      <c r="BO56" s="251"/>
      <c r="BP56" s="251"/>
      <c r="BQ56" s="251"/>
      <c r="BR56" s="251"/>
      <c r="BS56" s="251"/>
      <c r="BT56" s="251"/>
      <c r="BU56" s="251"/>
    </row>
    <row r="57" spans="1:73" s="238" customFormat="1" ht="12.75">
      <c r="A57" s="253" t="s">
        <v>210</v>
      </c>
      <c r="B57" s="254"/>
      <c r="C57" s="254"/>
      <c r="D57" s="254"/>
      <c r="E57" s="254"/>
      <c r="F57" s="254"/>
      <c r="G57" s="254"/>
      <c r="H57" s="254"/>
      <c r="I57" s="254"/>
      <c r="J57" s="255"/>
      <c r="K57" s="255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5"/>
      <c r="W57" s="255"/>
      <c r="X57" s="254"/>
      <c r="Y57" s="254"/>
      <c r="Z57" s="262"/>
      <c r="AA57" s="262"/>
      <c r="AB57" s="262"/>
      <c r="AC57" s="263"/>
      <c r="AD57" s="262"/>
      <c r="AE57" s="262"/>
      <c r="AF57" s="264"/>
      <c r="AG57" s="264"/>
      <c r="AH57" s="262"/>
      <c r="AI57" s="262"/>
      <c r="AJ57" s="264"/>
      <c r="AK57" s="264"/>
      <c r="AL57" s="264"/>
      <c r="AM57" s="264"/>
      <c r="AN57" s="380"/>
      <c r="AO57" s="381"/>
      <c r="AP57" s="264"/>
      <c r="AQ57" s="264"/>
      <c r="AR57" s="262"/>
      <c r="AS57" s="262"/>
      <c r="AT57" s="262"/>
      <c r="AU57" s="262"/>
      <c r="AV57" s="264"/>
      <c r="AW57" s="265"/>
      <c r="AX57" s="264"/>
      <c r="AY57" s="265"/>
      <c r="AZ57" s="264"/>
      <c r="BA57" s="265"/>
      <c r="BB57" s="262"/>
      <c r="BC57" s="263"/>
      <c r="BD57" s="262"/>
      <c r="BE57" s="263"/>
      <c r="BF57" s="262"/>
      <c r="BG57" s="263"/>
      <c r="BH57" s="262"/>
      <c r="BI57" s="263"/>
      <c r="BJ57" s="262"/>
      <c r="BK57" s="263"/>
      <c r="BL57" s="262"/>
      <c r="BM57" s="263"/>
      <c r="BN57" s="262"/>
      <c r="BO57" s="263"/>
      <c r="BP57" s="262"/>
      <c r="BQ57" s="263"/>
      <c r="BR57" s="262"/>
      <c r="BS57" s="263"/>
      <c r="BT57" s="262"/>
      <c r="BU57" s="263"/>
    </row>
    <row r="58" spans="1:73" s="238" customFormat="1" ht="12.75">
      <c r="A58" s="244" t="s">
        <v>211</v>
      </c>
      <c r="B58" s="388">
        <f>$B$10</f>
        <v>44562</v>
      </c>
      <c r="C58" s="388"/>
      <c r="D58" s="388">
        <f>$D$10</f>
        <v>44593</v>
      </c>
      <c r="E58" s="388"/>
      <c r="F58" s="388">
        <f>$F$10</f>
        <v>44621</v>
      </c>
      <c r="G58" s="388"/>
      <c r="H58" s="388">
        <f>$H$10</f>
        <v>44652</v>
      </c>
      <c r="I58" s="388"/>
      <c r="J58" s="388">
        <f>$J$10</f>
        <v>44682</v>
      </c>
      <c r="K58" s="388"/>
      <c r="L58" s="388">
        <f>$L$10</f>
        <v>44713</v>
      </c>
      <c r="M58" s="388"/>
      <c r="N58" s="388">
        <f>$N$10</f>
        <v>44743</v>
      </c>
      <c r="O58" s="388"/>
      <c r="P58" s="388">
        <f>$P$10</f>
        <v>44774</v>
      </c>
      <c r="Q58" s="388"/>
      <c r="R58" s="388">
        <f>$R$10</f>
        <v>44805</v>
      </c>
      <c r="S58" s="388"/>
      <c r="T58" s="388">
        <f>$T$10</f>
        <v>44835</v>
      </c>
      <c r="U58" s="388"/>
      <c r="V58" s="388">
        <f>$V$10</f>
        <v>44866</v>
      </c>
      <c r="W58" s="388"/>
      <c r="X58" s="388">
        <f>X10</f>
        <v>44896</v>
      </c>
      <c r="Y58" s="388"/>
      <c r="Z58" s="335">
        <f>Z10</f>
        <v>44927</v>
      </c>
      <c r="AA58" s="335"/>
      <c r="AB58" s="335">
        <f>AB10</f>
        <v>44958</v>
      </c>
      <c r="AC58" s="335"/>
      <c r="AD58" s="336">
        <f>AD10</f>
        <v>44986</v>
      </c>
      <c r="AE58" s="335"/>
      <c r="AF58" s="335">
        <f>AF10</f>
        <v>45017</v>
      </c>
      <c r="AG58" s="335"/>
      <c r="AH58" s="335">
        <f>AH10</f>
        <v>45047</v>
      </c>
      <c r="AI58" s="335"/>
      <c r="AJ58" s="335">
        <f>AJ10</f>
        <v>45078</v>
      </c>
      <c r="AK58" s="335"/>
      <c r="AL58" s="335">
        <f>AL10</f>
        <v>45108</v>
      </c>
      <c r="AM58" s="335"/>
      <c r="AN58" s="337">
        <f>AN10</f>
        <v>45139</v>
      </c>
      <c r="AO58" s="337"/>
      <c r="AP58" s="335">
        <f>AP10</f>
        <v>45170</v>
      </c>
      <c r="AQ58" s="335"/>
      <c r="AR58" s="335">
        <f>AR10</f>
        <v>45200</v>
      </c>
      <c r="AS58" s="335"/>
      <c r="AT58" s="335">
        <f>AT10</f>
        <v>45231</v>
      </c>
      <c r="AU58" s="335"/>
      <c r="AV58" s="335">
        <f>AV10</f>
        <v>45261</v>
      </c>
      <c r="AW58" s="335"/>
      <c r="AX58" s="335">
        <f>AX10</f>
        <v>45292</v>
      </c>
      <c r="AY58" s="335"/>
      <c r="AZ58" s="335">
        <f>AZ10</f>
        <v>45323</v>
      </c>
      <c r="BA58" s="335"/>
      <c r="BB58" s="335">
        <f>BB10</f>
        <v>45352</v>
      </c>
      <c r="BC58" s="335"/>
      <c r="BD58" s="335">
        <f>BD10</f>
        <v>45383</v>
      </c>
      <c r="BE58" s="335"/>
      <c r="BF58" s="335">
        <f>BF10</f>
        <v>45413</v>
      </c>
      <c r="BG58" s="335"/>
      <c r="BH58" s="335">
        <f>BH10</f>
        <v>45444</v>
      </c>
      <c r="BI58" s="335"/>
      <c r="BJ58" s="335">
        <f>BJ10</f>
        <v>45474</v>
      </c>
      <c r="BK58" s="335"/>
      <c r="BL58" s="335">
        <f>BL10</f>
        <v>45505</v>
      </c>
      <c r="BM58" s="335"/>
      <c r="BN58" s="335">
        <f>BN10</f>
        <v>45536</v>
      </c>
      <c r="BO58" s="335"/>
      <c r="BP58" s="335">
        <f>BP10</f>
        <v>45566</v>
      </c>
      <c r="BQ58" s="335"/>
      <c r="BR58" s="335">
        <f>BR10</f>
        <v>45597</v>
      </c>
      <c r="BS58" s="335"/>
      <c r="BT58" s="335">
        <f>BT10</f>
        <v>45627</v>
      </c>
      <c r="BU58" s="335"/>
    </row>
    <row r="59" spans="1:73" s="267" customFormat="1" ht="12.75" customHeight="1">
      <c r="A59" s="266" t="s">
        <v>212</v>
      </c>
      <c r="B59" s="396">
        <v>59</v>
      </c>
      <c r="C59" s="396"/>
      <c r="D59" s="396">
        <v>116</v>
      </c>
      <c r="E59" s="396"/>
      <c r="F59" s="396">
        <v>104</v>
      </c>
      <c r="G59" s="396"/>
      <c r="H59" s="396">
        <v>109</v>
      </c>
      <c r="I59" s="396"/>
      <c r="J59" s="389">
        <v>104</v>
      </c>
      <c r="K59" s="389"/>
      <c r="L59" s="389">
        <v>106</v>
      </c>
      <c r="M59" s="343"/>
      <c r="N59" s="396">
        <v>102</v>
      </c>
      <c r="O59" s="396"/>
      <c r="P59" s="389">
        <v>99</v>
      </c>
      <c r="Q59" s="343"/>
      <c r="R59" s="389">
        <v>99</v>
      </c>
      <c r="S59" s="343"/>
      <c r="T59" s="389">
        <v>95</v>
      </c>
      <c r="U59" s="343"/>
      <c r="V59" s="396">
        <v>103</v>
      </c>
      <c r="W59" s="396"/>
      <c r="X59" s="389">
        <v>102</v>
      </c>
      <c r="Y59" s="355"/>
      <c r="Z59" s="389">
        <v>96</v>
      </c>
      <c r="AA59" s="343"/>
      <c r="AB59" s="349">
        <v>101</v>
      </c>
      <c r="AC59" s="349"/>
      <c r="AD59" s="389">
        <v>106</v>
      </c>
      <c r="AE59" s="343"/>
      <c r="AF59" s="389">
        <v>108</v>
      </c>
      <c r="AG59" s="343"/>
      <c r="AH59" s="393">
        <v>113</v>
      </c>
      <c r="AI59" s="394"/>
      <c r="AJ59" s="349">
        <v>115</v>
      </c>
      <c r="AK59" s="349"/>
      <c r="AL59" s="389">
        <v>114</v>
      </c>
      <c r="AM59" s="343"/>
      <c r="AN59" s="389">
        <v>118</v>
      </c>
      <c r="AO59" s="343"/>
      <c r="AP59" s="389">
        <v>116</v>
      </c>
      <c r="AQ59" s="343"/>
      <c r="AR59" s="389">
        <v>117</v>
      </c>
      <c r="AS59" s="343"/>
      <c r="AT59" s="389">
        <v>117</v>
      </c>
      <c r="AU59" s="343"/>
      <c r="AV59" s="389">
        <v>114</v>
      </c>
      <c r="AW59" s="343"/>
      <c r="AX59" s="389">
        <v>117</v>
      </c>
      <c r="AY59" s="343"/>
      <c r="AZ59" s="341">
        <v>119</v>
      </c>
      <c r="BA59" s="342"/>
      <c r="BB59" s="341">
        <v>118</v>
      </c>
      <c r="BC59" s="342"/>
      <c r="BD59" s="390">
        <v>121</v>
      </c>
      <c r="BE59" s="345"/>
      <c r="BF59" s="390">
        <v>123</v>
      </c>
      <c r="BG59" s="345"/>
      <c r="BH59" s="341"/>
      <c r="BI59" s="342"/>
      <c r="BJ59" s="341"/>
      <c r="BK59" s="342"/>
      <c r="BL59" s="341"/>
      <c r="BM59" s="342"/>
      <c r="BN59" s="341"/>
      <c r="BO59" s="342"/>
      <c r="BP59" s="341"/>
      <c r="BQ59" s="342"/>
      <c r="BR59" s="341"/>
      <c r="BS59" s="342"/>
      <c r="BT59" s="341"/>
      <c r="BU59" s="342"/>
    </row>
    <row r="60" spans="1:73" s="267" customFormat="1" ht="12.75">
      <c r="A60" s="266" t="s">
        <v>213</v>
      </c>
      <c r="B60" s="396">
        <v>253</v>
      </c>
      <c r="C60" s="396"/>
      <c r="D60" s="396">
        <v>382</v>
      </c>
      <c r="E60" s="396"/>
      <c r="F60" s="396">
        <v>358</v>
      </c>
      <c r="G60" s="396"/>
      <c r="H60" s="396">
        <v>356</v>
      </c>
      <c r="I60" s="396"/>
      <c r="J60" s="389">
        <v>345</v>
      </c>
      <c r="K60" s="389"/>
      <c r="L60" s="389">
        <v>387</v>
      </c>
      <c r="M60" s="343"/>
      <c r="N60" s="396">
        <v>384</v>
      </c>
      <c r="O60" s="396"/>
      <c r="P60" s="389">
        <v>384</v>
      </c>
      <c r="Q60" s="343"/>
      <c r="R60" s="389">
        <v>384</v>
      </c>
      <c r="S60" s="343"/>
      <c r="T60" s="389">
        <v>372</v>
      </c>
      <c r="U60" s="343"/>
      <c r="V60" s="396">
        <v>373</v>
      </c>
      <c r="W60" s="396"/>
      <c r="X60" s="389">
        <v>373</v>
      </c>
      <c r="Y60" s="355"/>
      <c r="Z60" s="389">
        <v>391</v>
      </c>
      <c r="AA60" s="343"/>
      <c r="AB60" s="349">
        <v>403</v>
      </c>
      <c r="AC60" s="349"/>
      <c r="AD60" s="389">
        <v>328</v>
      </c>
      <c r="AE60" s="343"/>
      <c r="AF60" s="389">
        <v>342</v>
      </c>
      <c r="AG60" s="343"/>
      <c r="AH60" s="393">
        <v>456</v>
      </c>
      <c r="AI60" s="394"/>
      <c r="AJ60" s="349">
        <v>480</v>
      </c>
      <c r="AK60" s="349"/>
      <c r="AL60" s="389">
        <v>475</v>
      </c>
      <c r="AM60" s="343"/>
      <c r="AN60" s="389">
        <v>478</v>
      </c>
      <c r="AO60" s="343"/>
      <c r="AP60" s="389">
        <v>487</v>
      </c>
      <c r="AQ60" s="343"/>
      <c r="AR60" s="389">
        <v>486</v>
      </c>
      <c r="AS60" s="343"/>
      <c r="AT60" s="389">
        <v>488</v>
      </c>
      <c r="AU60" s="343"/>
      <c r="AV60" s="389">
        <v>479</v>
      </c>
      <c r="AW60" s="343"/>
      <c r="AX60" s="389">
        <v>486</v>
      </c>
      <c r="AY60" s="343"/>
      <c r="AZ60" s="341">
        <v>514</v>
      </c>
      <c r="BA60" s="342"/>
      <c r="BB60" s="341">
        <v>519</v>
      </c>
      <c r="BC60" s="342"/>
      <c r="BD60" s="390">
        <v>526</v>
      </c>
      <c r="BE60" s="345"/>
      <c r="BF60" s="390">
        <v>530</v>
      </c>
      <c r="BG60" s="345"/>
      <c r="BH60" s="341"/>
      <c r="BI60" s="342"/>
      <c r="BJ60" s="341"/>
      <c r="BK60" s="342"/>
      <c r="BL60" s="341"/>
      <c r="BM60" s="342"/>
      <c r="BN60" s="341"/>
      <c r="BO60" s="342"/>
      <c r="BP60" s="341"/>
      <c r="BQ60" s="342"/>
      <c r="BR60" s="341"/>
      <c r="BS60" s="342"/>
      <c r="BT60" s="341"/>
      <c r="BU60" s="342"/>
    </row>
    <row r="61" spans="1:73" s="267" customFormat="1" ht="15">
      <c r="A61" s="266" t="s">
        <v>214</v>
      </c>
      <c r="B61" s="396">
        <v>438</v>
      </c>
      <c r="C61" s="396"/>
      <c r="D61" s="396">
        <v>581</v>
      </c>
      <c r="E61" s="396"/>
      <c r="F61" s="396">
        <v>1098</v>
      </c>
      <c r="G61" s="396"/>
      <c r="H61" s="396">
        <v>1063</v>
      </c>
      <c r="I61" s="396"/>
      <c r="J61" s="341">
        <v>1064</v>
      </c>
      <c r="K61" s="341"/>
      <c r="L61" s="341">
        <v>1197</v>
      </c>
      <c r="M61" s="343"/>
      <c r="N61" s="396">
        <v>1203</v>
      </c>
      <c r="O61" s="396"/>
      <c r="P61" s="341">
        <v>1205</v>
      </c>
      <c r="Q61" s="343"/>
      <c r="R61" s="341">
        <v>1284</v>
      </c>
      <c r="S61" s="343"/>
      <c r="T61" s="341">
        <v>1275</v>
      </c>
      <c r="U61" s="343"/>
      <c r="V61" s="396">
        <v>1202</v>
      </c>
      <c r="W61" s="396"/>
      <c r="X61" s="341">
        <v>1191</v>
      </c>
      <c r="Y61" s="355"/>
      <c r="Z61" s="341">
        <v>1219</v>
      </c>
      <c r="AA61" s="342"/>
      <c r="AB61" s="348">
        <v>1210</v>
      </c>
      <c r="AC61" s="349"/>
      <c r="AD61" s="399">
        <v>1210</v>
      </c>
      <c r="AE61" s="400"/>
      <c r="AF61" s="397">
        <v>1210</v>
      </c>
      <c r="AG61" s="398"/>
      <c r="AH61" s="401">
        <v>698</v>
      </c>
      <c r="AI61" s="402"/>
      <c r="AJ61" s="348">
        <v>698</v>
      </c>
      <c r="AK61" s="349"/>
      <c r="AL61" s="389">
        <v>698</v>
      </c>
      <c r="AM61" s="343"/>
      <c r="AN61" s="397">
        <v>698</v>
      </c>
      <c r="AO61" s="398"/>
      <c r="AP61" s="389">
        <v>728</v>
      </c>
      <c r="AQ61" s="343"/>
      <c r="AR61" s="341">
        <v>725</v>
      </c>
      <c r="AS61" s="342"/>
      <c r="AT61" s="341">
        <v>721</v>
      </c>
      <c r="AU61" s="342"/>
      <c r="AV61" s="389">
        <v>725</v>
      </c>
      <c r="AW61" s="343"/>
      <c r="AX61" s="389">
        <v>742</v>
      </c>
      <c r="AY61" s="343"/>
      <c r="AZ61" s="341">
        <v>761</v>
      </c>
      <c r="BA61" s="342"/>
      <c r="BB61" s="341">
        <v>766</v>
      </c>
      <c r="BC61" s="342"/>
      <c r="BD61" s="390">
        <v>766</v>
      </c>
      <c r="BE61" s="345"/>
      <c r="BF61" s="390">
        <v>768</v>
      </c>
      <c r="BG61" s="345"/>
      <c r="BH61" s="341"/>
      <c r="BI61" s="342"/>
      <c r="BJ61" s="341"/>
      <c r="BK61" s="342"/>
      <c r="BL61" s="341"/>
      <c r="BM61" s="342"/>
      <c r="BN61" s="341"/>
      <c r="BO61" s="342"/>
      <c r="BP61" s="341"/>
      <c r="BQ61" s="342"/>
      <c r="BR61" s="341"/>
      <c r="BS61" s="342"/>
      <c r="BT61" s="341"/>
      <c r="BU61" s="342"/>
    </row>
    <row r="62" spans="1:73" s="267" customFormat="1" ht="12.75">
      <c r="A62" s="266" t="s">
        <v>215</v>
      </c>
      <c r="B62" s="396">
        <v>157</v>
      </c>
      <c r="C62" s="396"/>
      <c r="D62" s="396">
        <v>157</v>
      </c>
      <c r="E62" s="396"/>
      <c r="F62" s="396">
        <v>167</v>
      </c>
      <c r="G62" s="396"/>
      <c r="H62" s="396">
        <v>142</v>
      </c>
      <c r="I62" s="396"/>
      <c r="J62" s="389">
        <v>108</v>
      </c>
      <c r="K62" s="389"/>
      <c r="L62" s="389">
        <v>150</v>
      </c>
      <c r="M62" s="343"/>
      <c r="N62" s="396">
        <v>173</v>
      </c>
      <c r="O62" s="396"/>
      <c r="P62" s="389">
        <v>148</v>
      </c>
      <c r="Q62" s="343"/>
      <c r="R62" s="389">
        <v>126</v>
      </c>
      <c r="S62" s="343"/>
      <c r="T62" s="389">
        <v>105</v>
      </c>
      <c r="U62" s="343"/>
      <c r="V62" s="396">
        <v>107</v>
      </c>
      <c r="W62" s="396"/>
      <c r="X62" s="389">
        <v>103</v>
      </c>
      <c r="Y62" s="355"/>
      <c r="Z62" s="389">
        <v>152</v>
      </c>
      <c r="AA62" s="343"/>
      <c r="AB62" s="349">
        <v>149</v>
      </c>
      <c r="AC62" s="349"/>
      <c r="AD62" s="389">
        <v>137</v>
      </c>
      <c r="AE62" s="343"/>
      <c r="AF62" s="389">
        <v>132</v>
      </c>
      <c r="AG62" s="343"/>
      <c r="AH62" s="393">
        <v>148</v>
      </c>
      <c r="AI62" s="394"/>
      <c r="AJ62" s="349">
        <v>150</v>
      </c>
      <c r="AK62" s="349"/>
      <c r="AL62" s="389">
        <v>152</v>
      </c>
      <c r="AM62" s="343"/>
      <c r="AN62" s="389">
        <v>147</v>
      </c>
      <c r="AO62" s="343"/>
      <c r="AP62" s="389">
        <v>156</v>
      </c>
      <c r="AQ62" s="343"/>
      <c r="AR62" s="389">
        <v>164</v>
      </c>
      <c r="AS62" s="343"/>
      <c r="AT62" s="389">
        <v>161</v>
      </c>
      <c r="AU62" s="343"/>
      <c r="AV62" s="389">
        <v>158</v>
      </c>
      <c r="AW62" s="343"/>
      <c r="AX62" s="389">
        <v>171</v>
      </c>
      <c r="AY62" s="343"/>
      <c r="AZ62" s="341">
        <v>168</v>
      </c>
      <c r="BA62" s="342"/>
      <c r="BB62" s="341">
        <v>173</v>
      </c>
      <c r="BC62" s="342"/>
      <c r="BD62" s="390">
        <v>184</v>
      </c>
      <c r="BE62" s="345"/>
      <c r="BF62" s="390">
        <v>182</v>
      </c>
      <c r="BG62" s="345"/>
      <c r="BH62" s="341"/>
      <c r="BI62" s="342"/>
      <c r="BJ62" s="341"/>
      <c r="BK62" s="342"/>
      <c r="BL62" s="341"/>
      <c r="BM62" s="342"/>
      <c r="BN62" s="341"/>
      <c r="BO62" s="342"/>
      <c r="BP62" s="341"/>
      <c r="BQ62" s="342"/>
      <c r="BR62" s="341"/>
      <c r="BS62" s="342"/>
      <c r="BT62" s="341"/>
      <c r="BU62" s="342"/>
    </row>
    <row r="63" spans="1:73" s="267" customFormat="1" ht="12.75">
      <c r="A63" s="266" t="s">
        <v>216</v>
      </c>
      <c r="B63" s="396">
        <v>109</v>
      </c>
      <c r="C63" s="396"/>
      <c r="D63" s="396">
        <v>109</v>
      </c>
      <c r="E63" s="396"/>
      <c r="F63" s="396">
        <v>113</v>
      </c>
      <c r="G63" s="396"/>
      <c r="H63" s="396">
        <v>118</v>
      </c>
      <c r="I63" s="396"/>
      <c r="J63" s="389">
        <v>104</v>
      </c>
      <c r="K63" s="389"/>
      <c r="L63" s="389">
        <v>92</v>
      </c>
      <c r="M63" s="343"/>
      <c r="N63" s="396">
        <v>76</v>
      </c>
      <c r="O63" s="396"/>
      <c r="P63" s="389">
        <v>83</v>
      </c>
      <c r="Q63" s="343"/>
      <c r="R63" s="389">
        <v>93</v>
      </c>
      <c r="S63" s="343"/>
      <c r="T63" s="389">
        <v>66</v>
      </c>
      <c r="U63" s="343"/>
      <c r="V63" s="396">
        <v>71</v>
      </c>
      <c r="W63" s="396"/>
      <c r="X63" s="389">
        <v>71</v>
      </c>
      <c r="Y63" s="355"/>
      <c r="Z63" s="389">
        <v>93</v>
      </c>
      <c r="AA63" s="343"/>
      <c r="AB63" s="349">
        <v>87</v>
      </c>
      <c r="AC63" s="349"/>
      <c r="AD63" s="389">
        <v>99</v>
      </c>
      <c r="AE63" s="343"/>
      <c r="AF63" s="389">
        <v>95</v>
      </c>
      <c r="AG63" s="343"/>
      <c r="AH63" s="393">
        <v>104</v>
      </c>
      <c r="AI63" s="394"/>
      <c r="AJ63" s="349">
        <v>105</v>
      </c>
      <c r="AK63" s="349"/>
      <c r="AL63" s="389">
        <v>108</v>
      </c>
      <c r="AM63" s="343"/>
      <c r="AN63" s="389">
        <v>112</v>
      </c>
      <c r="AO63" s="343"/>
      <c r="AP63" s="389">
        <v>114</v>
      </c>
      <c r="AQ63" s="343"/>
      <c r="AR63" s="389">
        <v>122</v>
      </c>
      <c r="AS63" s="343"/>
      <c r="AT63" s="389">
        <v>119</v>
      </c>
      <c r="AU63" s="343"/>
      <c r="AV63" s="389">
        <v>113</v>
      </c>
      <c r="AW63" s="343"/>
      <c r="AX63" s="389">
        <v>120</v>
      </c>
      <c r="AY63" s="343"/>
      <c r="AZ63" s="341">
        <v>119</v>
      </c>
      <c r="BA63" s="342"/>
      <c r="BB63" s="341">
        <v>123</v>
      </c>
      <c r="BC63" s="342"/>
      <c r="BD63" s="390">
        <v>127</v>
      </c>
      <c r="BE63" s="345"/>
      <c r="BF63" s="390">
        <v>122</v>
      </c>
      <c r="BG63" s="345"/>
      <c r="BH63" s="341"/>
      <c r="BI63" s="342"/>
      <c r="BJ63" s="341"/>
      <c r="BK63" s="342"/>
      <c r="BL63" s="341"/>
      <c r="BM63" s="342"/>
      <c r="BN63" s="341"/>
      <c r="BO63" s="342"/>
      <c r="BP63" s="341"/>
      <c r="BQ63" s="342"/>
      <c r="BR63" s="341"/>
      <c r="BS63" s="342"/>
      <c r="BT63" s="341"/>
      <c r="BU63" s="342"/>
    </row>
    <row r="64" spans="1:73" s="267" customFormat="1" ht="12.75">
      <c r="A64" s="268" t="s">
        <v>217</v>
      </c>
      <c r="B64" s="395">
        <v>138</v>
      </c>
      <c r="C64" s="395"/>
      <c r="D64" s="395">
        <v>209</v>
      </c>
      <c r="E64" s="395"/>
      <c r="F64" s="395">
        <v>209</v>
      </c>
      <c r="G64" s="395"/>
      <c r="H64" s="395">
        <v>179</v>
      </c>
      <c r="I64" s="395"/>
      <c r="J64" s="391">
        <v>224</v>
      </c>
      <c r="K64" s="391"/>
      <c r="L64" s="391">
        <v>224</v>
      </c>
      <c r="M64" s="392"/>
      <c r="N64" s="395">
        <v>283</v>
      </c>
      <c r="O64" s="395"/>
      <c r="P64" s="391">
        <v>283</v>
      </c>
      <c r="Q64" s="392"/>
      <c r="R64" s="391">
        <v>283</v>
      </c>
      <c r="S64" s="392"/>
      <c r="T64" s="391">
        <v>283</v>
      </c>
      <c r="U64" s="392"/>
      <c r="V64" s="395">
        <v>283</v>
      </c>
      <c r="W64" s="395"/>
      <c r="X64" s="391">
        <v>283</v>
      </c>
      <c r="Y64" s="351"/>
      <c r="Z64" s="391">
        <v>283</v>
      </c>
      <c r="AA64" s="392"/>
      <c r="AB64" s="349">
        <v>283</v>
      </c>
      <c r="AC64" s="349"/>
      <c r="AD64" s="389">
        <v>283</v>
      </c>
      <c r="AE64" s="343"/>
      <c r="AF64" s="389">
        <v>283</v>
      </c>
      <c r="AG64" s="343"/>
      <c r="AH64" s="393">
        <v>283</v>
      </c>
      <c r="AI64" s="394"/>
      <c r="AJ64" s="349">
        <v>283</v>
      </c>
      <c r="AK64" s="349"/>
      <c r="AL64" s="389">
        <v>283</v>
      </c>
      <c r="AM64" s="343"/>
      <c r="AN64" s="389">
        <v>283</v>
      </c>
      <c r="AO64" s="343"/>
      <c r="AP64" s="389">
        <v>283</v>
      </c>
      <c r="AQ64" s="343"/>
      <c r="AR64" s="389">
        <v>283</v>
      </c>
      <c r="AS64" s="343"/>
      <c r="AT64" s="389">
        <v>283</v>
      </c>
      <c r="AU64" s="343"/>
      <c r="AV64" s="389">
        <v>283</v>
      </c>
      <c r="AW64" s="343"/>
      <c r="AX64" s="389">
        <v>283</v>
      </c>
      <c r="AY64" s="343"/>
      <c r="AZ64" s="341">
        <v>283</v>
      </c>
      <c r="BA64" s="342"/>
      <c r="BB64" s="341">
        <v>283</v>
      </c>
      <c r="BC64" s="342"/>
      <c r="BD64" s="390">
        <v>283</v>
      </c>
      <c r="BE64" s="345"/>
      <c r="BF64" s="390">
        <v>283</v>
      </c>
      <c r="BG64" s="345"/>
      <c r="BH64" s="341"/>
      <c r="BI64" s="342"/>
      <c r="BJ64" s="341"/>
      <c r="BK64" s="342"/>
      <c r="BL64" s="341"/>
      <c r="BM64" s="342"/>
      <c r="BN64" s="341"/>
      <c r="BO64" s="342"/>
      <c r="BP64" s="341"/>
      <c r="BQ64" s="342"/>
      <c r="BR64" s="341"/>
      <c r="BS64" s="342"/>
      <c r="BT64" s="341"/>
      <c r="BU64" s="342"/>
    </row>
    <row r="65" spans="1:73" s="238" customFormat="1" ht="5.25" customHeight="1">
      <c r="A65" s="250"/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</row>
    <row r="66" spans="1:73" s="238" customFormat="1" ht="12.75">
      <c r="A66" s="253" t="s">
        <v>218</v>
      </c>
      <c r="B66" s="254"/>
      <c r="C66" s="254"/>
      <c r="D66" s="254"/>
      <c r="E66" s="254"/>
      <c r="F66" s="254"/>
      <c r="G66" s="254"/>
      <c r="H66" s="254"/>
      <c r="I66" s="254"/>
      <c r="J66" s="255"/>
      <c r="K66" s="255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5"/>
      <c r="W66" s="255"/>
      <c r="X66" s="254"/>
      <c r="Y66" s="254"/>
      <c r="Z66" s="262"/>
      <c r="AA66" s="269"/>
      <c r="AB66" s="262"/>
      <c r="AC66" s="270"/>
      <c r="AD66" s="262"/>
      <c r="AE66" s="269"/>
      <c r="AF66" s="264"/>
      <c r="AG66" s="271"/>
      <c r="AH66" s="262"/>
      <c r="AI66" s="269"/>
      <c r="AJ66" s="264"/>
      <c r="AK66" s="271"/>
      <c r="AL66" s="264"/>
      <c r="AM66" s="271"/>
      <c r="AN66" s="339"/>
      <c r="AO66" s="339"/>
      <c r="AP66" s="264"/>
      <c r="AQ66" s="271"/>
      <c r="AR66" s="262"/>
      <c r="AS66" s="269"/>
      <c r="AT66" s="262"/>
      <c r="AU66" s="269"/>
      <c r="AV66" s="264"/>
      <c r="AW66" s="272"/>
      <c r="AX66" s="264"/>
      <c r="AY66" s="272"/>
      <c r="AZ66" s="264"/>
      <c r="BA66" s="272"/>
      <c r="BB66" s="262"/>
      <c r="BC66" s="270"/>
      <c r="BD66" s="262"/>
      <c r="BE66" s="270"/>
      <c r="BF66" s="273"/>
      <c r="BG66" s="274"/>
      <c r="BH66" s="262"/>
      <c r="BI66" s="270"/>
      <c r="BJ66" s="262"/>
      <c r="BK66" s="270"/>
      <c r="BL66" s="262"/>
      <c r="BM66" s="270"/>
      <c r="BN66" s="262"/>
      <c r="BO66" s="270"/>
      <c r="BP66" s="262"/>
      <c r="BQ66" s="270"/>
      <c r="BR66" s="262"/>
      <c r="BS66" s="270"/>
      <c r="BT66" s="262"/>
      <c r="BU66" s="270"/>
    </row>
    <row r="67" spans="1:73" s="238" customFormat="1" ht="12.75">
      <c r="A67" s="244" t="s">
        <v>211</v>
      </c>
      <c r="B67" s="388">
        <f>$B$10</f>
        <v>44562</v>
      </c>
      <c r="C67" s="388"/>
      <c r="D67" s="388">
        <f>$D$10</f>
        <v>44593</v>
      </c>
      <c r="E67" s="388"/>
      <c r="F67" s="388">
        <f>$F$10</f>
        <v>44621</v>
      </c>
      <c r="G67" s="388"/>
      <c r="H67" s="388">
        <f>$H$10</f>
        <v>44652</v>
      </c>
      <c r="I67" s="388"/>
      <c r="J67" s="388">
        <f>$J$10</f>
        <v>44682</v>
      </c>
      <c r="K67" s="388"/>
      <c r="L67" s="388">
        <f>$L$10</f>
        <v>44713</v>
      </c>
      <c r="M67" s="388"/>
      <c r="N67" s="388">
        <f>$N$10</f>
        <v>44743</v>
      </c>
      <c r="O67" s="388"/>
      <c r="P67" s="388">
        <f>$P$10</f>
        <v>44774</v>
      </c>
      <c r="Q67" s="388"/>
      <c r="R67" s="388">
        <f>$R$10</f>
        <v>44805</v>
      </c>
      <c r="S67" s="388"/>
      <c r="T67" s="388">
        <f>$T$10</f>
        <v>44835</v>
      </c>
      <c r="U67" s="388"/>
      <c r="V67" s="388">
        <f>$V$10</f>
        <v>44866</v>
      </c>
      <c r="W67" s="388"/>
      <c r="X67" s="388">
        <f>X10</f>
        <v>44896</v>
      </c>
      <c r="Y67" s="388"/>
      <c r="Z67" s="335">
        <f>Z10</f>
        <v>44927</v>
      </c>
      <c r="AA67" s="335"/>
      <c r="AB67" s="335">
        <f>AB10</f>
        <v>44958</v>
      </c>
      <c r="AC67" s="335"/>
      <c r="AD67" s="336">
        <f>AD10</f>
        <v>44986</v>
      </c>
      <c r="AE67" s="335"/>
      <c r="AF67" s="335">
        <f>AF10</f>
        <v>45017</v>
      </c>
      <c r="AG67" s="335"/>
      <c r="AH67" s="335">
        <f>AH10</f>
        <v>45047</v>
      </c>
      <c r="AI67" s="335"/>
      <c r="AJ67" s="335">
        <f>AJ10</f>
        <v>45078</v>
      </c>
      <c r="AK67" s="335"/>
      <c r="AL67" s="335">
        <f>AL10</f>
        <v>45108</v>
      </c>
      <c r="AM67" s="335"/>
      <c r="AN67" s="337">
        <f>AN10</f>
        <v>45139</v>
      </c>
      <c r="AO67" s="337"/>
      <c r="AP67" s="335">
        <f>AP10</f>
        <v>45170</v>
      </c>
      <c r="AQ67" s="335"/>
      <c r="AR67" s="335">
        <f>AR10</f>
        <v>45200</v>
      </c>
      <c r="AS67" s="335"/>
      <c r="AT67" s="335">
        <f>AT10</f>
        <v>45231</v>
      </c>
      <c r="AU67" s="335"/>
      <c r="AV67" s="335">
        <f>AV10</f>
        <v>45261</v>
      </c>
      <c r="AW67" s="335"/>
      <c r="AX67" s="335">
        <f>AX10</f>
        <v>45292</v>
      </c>
      <c r="AY67" s="335"/>
      <c r="AZ67" s="335">
        <f>AZ10</f>
        <v>45323</v>
      </c>
      <c r="BA67" s="335"/>
      <c r="BB67" s="335">
        <f>BB10</f>
        <v>45352</v>
      </c>
      <c r="BC67" s="335"/>
      <c r="BD67" s="335">
        <f>BD10</f>
        <v>45383</v>
      </c>
      <c r="BE67" s="335"/>
      <c r="BF67" s="335">
        <f>BF10</f>
        <v>45413</v>
      </c>
      <c r="BG67" s="335"/>
      <c r="BH67" s="335">
        <f>BH10</f>
        <v>45444</v>
      </c>
      <c r="BI67" s="335"/>
      <c r="BJ67" s="335">
        <f>BJ10</f>
        <v>45474</v>
      </c>
      <c r="BK67" s="335"/>
      <c r="BL67" s="335">
        <f>BL10</f>
        <v>45505</v>
      </c>
      <c r="BM67" s="335"/>
      <c r="BN67" s="335">
        <f>BN10</f>
        <v>45536</v>
      </c>
      <c r="BO67" s="335"/>
      <c r="BP67" s="335">
        <f>BP10</f>
        <v>45566</v>
      </c>
      <c r="BQ67" s="335"/>
      <c r="BR67" s="335">
        <f>BR10</f>
        <v>45597</v>
      </c>
      <c r="BS67" s="335"/>
      <c r="BT67" s="335">
        <f>BT10</f>
        <v>45627</v>
      </c>
      <c r="BU67" s="335"/>
    </row>
    <row r="68" spans="1:73" s="276" customFormat="1" ht="12.75">
      <c r="A68" s="275" t="s">
        <v>219</v>
      </c>
      <c r="B68" s="386">
        <v>0.63</v>
      </c>
      <c r="C68" s="386"/>
      <c r="D68" s="386">
        <v>0.6</v>
      </c>
      <c r="E68" s="386"/>
      <c r="F68" s="386">
        <v>0.5</v>
      </c>
      <c r="G68" s="386"/>
      <c r="H68" s="386">
        <f>H59/H64</f>
        <v>0.6089385474860335</v>
      </c>
      <c r="I68" s="386"/>
      <c r="J68" s="386">
        <f>J59/J64</f>
        <v>0.4642857142857143</v>
      </c>
      <c r="K68" s="386"/>
      <c r="L68" s="386">
        <f>L59/L64</f>
        <v>0.4732142857142857</v>
      </c>
      <c r="M68" s="386"/>
      <c r="N68" s="386">
        <f>N59/N64</f>
        <v>0.36042402826855124</v>
      </c>
      <c r="O68" s="386"/>
      <c r="P68" s="386">
        <f>P59/P64</f>
        <v>0.3498233215547703</v>
      </c>
      <c r="Q68" s="386"/>
      <c r="R68" s="386">
        <f>R59/R64</f>
        <v>0.3498233215547703</v>
      </c>
      <c r="S68" s="386"/>
      <c r="T68" s="386">
        <f>T59/T64</f>
        <v>0.33568904593639576</v>
      </c>
      <c r="U68" s="386"/>
      <c r="V68" s="386">
        <f>V59/V64</f>
        <v>0.36395759717314485</v>
      </c>
      <c r="W68" s="386"/>
      <c r="X68" s="386">
        <f>X59/X64</f>
        <v>0.36042402826855124</v>
      </c>
      <c r="Y68" s="386"/>
      <c r="Z68" s="385">
        <f>Z59/Z64</f>
        <v>0.3392226148409894</v>
      </c>
      <c r="AA68" s="385"/>
      <c r="AB68" s="385">
        <f>AB59/AB64</f>
        <v>0.3568904593639576</v>
      </c>
      <c r="AC68" s="385"/>
      <c r="AD68" s="387">
        <f>AD59/AD64</f>
        <v>0.3745583038869258</v>
      </c>
      <c r="AE68" s="385"/>
      <c r="AF68" s="385">
        <f>AF59/AF64</f>
        <v>0.38162544169611307</v>
      </c>
      <c r="AG68" s="385"/>
      <c r="AH68" s="385">
        <f>AH59/AH64</f>
        <v>0.3992932862190813</v>
      </c>
      <c r="AI68" s="385"/>
      <c r="AJ68" s="385">
        <f>AJ59/AJ64</f>
        <v>0.40636042402826855</v>
      </c>
      <c r="AK68" s="385"/>
      <c r="AL68" s="385">
        <f>AL59/AL64</f>
        <v>0.4028268551236749</v>
      </c>
      <c r="AM68" s="385"/>
      <c r="AN68" s="385">
        <f>AN59/AN64</f>
        <v>0.4169611307420495</v>
      </c>
      <c r="AO68" s="385"/>
      <c r="AP68" s="385">
        <f>AP59/AP64</f>
        <v>0.4098939929328622</v>
      </c>
      <c r="AQ68" s="385"/>
      <c r="AR68" s="385">
        <f>AR59/AR64</f>
        <v>0.4134275618374558</v>
      </c>
      <c r="AS68" s="385"/>
      <c r="AT68" s="385">
        <f>AT59/AT64</f>
        <v>0.4134275618374558</v>
      </c>
      <c r="AU68" s="385"/>
      <c r="AV68" s="385">
        <f>AV59/AV64</f>
        <v>0.4028268551236749</v>
      </c>
      <c r="AW68" s="385"/>
      <c r="AX68" s="385">
        <f>AX59/AX64</f>
        <v>0.4134275618374558</v>
      </c>
      <c r="AY68" s="385"/>
      <c r="AZ68" s="385">
        <f>AZ59/AZ64</f>
        <v>0.4204946996466431</v>
      </c>
      <c r="BA68" s="385"/>
      <c r="BB68" s="385">
        <f>BB59/BB64</f>
        <v>0.4169611307420495</v>
      </c>
      <c r="BC68" s="385"/>
      <c r="BD68" s="385">
        <f>BD59/BD64</f>
        <v>0.4275618374558304</v>
      </c>
      <c r="BE68" s="385"/>
      <c r="BF68" s="385">
        <f>BF59/BF64</f>
        <v>0.43462897526501765</v>
      </c>
      <c r="BG68" s="385"/>
      <c r="BH68" s="359" t="e">
        <f>BH59/BH64</f>
        <v>#DIV/0!</v>
      </c>
      <c r="BI68" s="359"/>
      <c r="BJ68" s="359" t="e">
        <f>BJ59/BJ64</f>
        <v>#DIV/0!</v>
      </c>
      <c r="BK68" s="359"/>
      <c r="BL68" s="359" t="e">
        <f>BL59/BL64</f>
        <v>#DIV/0!</v>
      </c>
      <c r="BM68" s="359"/>
      <c r="BN68" s="359" t="e">
        <f>BN59/BN64</f>
        <v>#DIV/0!</v>
      </c>
      <c r="BO68" s="359"/>
      <c r="BP68" s="359" t="e">
        <f>BP59/BP64</f>
        <v>#DIV/0!</v>
      </c>
      <c r="BQ68" s="359"/>
      <c r="BR68" s="359" t="e">
        <f>BR59/BR64</f>
        <v>#DIV/0!</v>
      </c>
      <c r="BS68" s="359"/>
      <c r="BT68" s="359" t="e">
        <f>BT59/BT64</f>
        <v>#DIV/0!</v>
      </c>
      <c r="BU68" s="359"/>
    </row>
    <row r="69" spans="1:73" s="276" customFormat="1" ht="12.75">
      <c r="A69" s="275" t="s">
        <v>220</v>
      </c>
      <c r="B69" s="386">
        <v>2.1</v>
      </c>
      <c r="C69" s="386"/>
      <c r="D69" s="386">
        <v>1.35</v>
      </c>
      <c r="E69" s="386"/>
      <c r="F69" s="386">
        <v>1.22</v>
      </c>
      <c r="G69" s="386"/>
      <c r="H69" s="386">
        <f>(H59+H60)/H64</f>
        <v>2.5977653631284916</v>
      </c>
      <c r="I69" s="386"/>
      <c r="J69" s="386">
        <f>(J59+J60)/J64</f>
        <v>2.0044642857142856</v>
      </c>
      <c r="K69" s="386"/>
      <c r="L69" s="386">
        <f>(L59+L60)/L64</f>
        <v>2.200892857142857</v>
      </c>
      <c r="M69" s="386"/>
      <c r="N69" s="386">
        <f>(N59+N60)/N64</f>
        <v>1.7173144876325088</v>
      </c>
      <c r="O69" s="386"/>
      <c r="P69" s="386">
        <f>(P59+P60)/P64</f>
        <v>1.7067137809187278</v>
      </c>
      <c r="Q69" s="386"/>
      <c r="R69" s="386">
        <f>(R59+R60)/R64</f>
        <v>1.7067137809187278</v>
      </c>
      <c r="S69" s="386"/>
      <c r="T69" s="386">
        <f>(T59+T60)/T64</f>
        <v>1.6501766784452296</v>
      </c>
      <c r="U69" s="386"/>
      <c r="V69" s="386">
        <f>(V59+V60)/V64</f>
        <v>1.6819787985865724</v>
      </c>
      <c r="W69" s="386"/>
      <c r="X69" s="386">
        <f>(X59+X60)/X64</f>
        <v>1.6784452296819787</v>
      </c>
      <c r="Y69" s="386"/>
      <c r="Z69" s="385">
        <f>(Z59+Z60)/Z64</f>
        <v>1.7208480565371025</v>
      </c>
      <c r="AA69" s="385"/>
      <c r="AB69" s="385">
        <f>(AB59+AB60)/AB64</f>
        <v>1.7809187279151943</v>
      </c>
      <c r="AC69" s="385"/>
      <c r="AD69" s="387">
        <f>(AD59+AD60)/AD64</f>
        <v>1.5335689045936396</v>
      </c>
      <c r="AE69" s="385"/>
      <c r="AF69" s="385">
        <f>(AF59+AF60)/AF64</f>
        <v>1.5901060070671378</v>
      </c>
      <c r="AG69" s="385"/>
      <c r="AH69" s="385">
        <f>(AH59+AH60)/AH64</f>
        <v>2.010600706713781</v>
      </c>
      <c r="AI69" s="385"/>
      <c r="AJ69" s="385">
        <f>(AJ59+AJ60)/AJ64</f>
        <v>2.1024734982332154</v>
      </c>
      <c r="AK69" s="385"/>
      <c r="AL69" s="385">
        <f>(AL59+AL60)/AL64</f>
        <v>2.081272084805654</v>
      </c>
      <c r="AM69" s="385"/>
      <c r="AN69" s="385">
        <f>(AN59+AN60)/AN64</f>
        <v>2.106007067137809</v>
      </c>
      <c r="AO69" s="385"/>
      <c r="AP69" s="385">
        <f>(AP59+AP60)/AP64</f>
        <v>2.1307420494699647</v>
      </c>
      <c r="AQ69" s="385"/>
      <c r="AR69" s="385">
        <f>(AR59+AR60)/AR64</f>
        <v>2.1307420494699647</v>
      </c>
      <c r="AS69" s="385"/>
      <c r="AT69" s="385">
        <f>(AT59+AT60)/AT64</f>
        <v>2.137809187279152</v>
      </c>
      <c r="AU69" s="385"/>
      <c r="AV69" s="385">
        <f>(AV59+AV60)/AV64</f>
        <v>2.095406360424028</v>
      </c>
      <c r="AW69" s="385"/>
      <c r="AX69" s="359">
        <f>(AX59+AX60)/AX64</f>
        <v>2.1307420494699647</v>
      </c>
      <c r="AY69" s="359"/>
      <c r="AZ69" s="359">
        <f>(AZ59+AZ60)/AZ64</f>
        <v>2.2367491166077738</v>
      </c>
      <c r="BA69" s="359"/>
      <c r="BB69" s="359">
        <f>(BB59+BB60)/BB64</f>
        <v>2.2508833922261484</v>
      </c>
      <c r="BC69" s="359"/>
      <c r="BD69" s="359">
        <f>(BD59+BD60)/BD64</f>
        <v>2.2862190812720846</v>
      </c>
      <c r="BE69" s="359"/>
      <c r="BF69" s="359">
        <f>(BF59+BF60)/BF64</f>
        <v>2.3074204946996466</v>
      </c>
      <c r="BG69" s="359"/>
      <c r="BH69" s="359" t="e">
        <f>(BH59+BH60)/BH64</f>
        <v>#DIV/0!</v>
      </c>
      <c r="BI69" s="359"/>
      <c r="BJ69" s="359" t="e">
        <f>(BJ59+BJ60)/BJ64</f>
        <v>#DIV/0!</v>
      </c>
      <c r="BK69" s="359"/>
      <c r="BL69" s="359" t="e">
        <f>(BL59+BL60)/BL64</f>
        <v>#DIV/0!</v>
      </c>
      <c r="BM69" s="359"/>
      <c r="BN69" s="359" t="e">
        <f>(BN59+BN60)/BN64</f>
        <v>#DIV/0!</v>
      </c>
      <c r="BO69" s="359"/>
      <c r="BP69" s="359" t="e">
        <f>(BP59+BP60)/BP64</f>
        <v>#DIV/0!</v>
      </c>
      <c r="BQ69" s="359"/>
      <c r="BR69" s="359" t="e">
        <f>(BR59+BR60)/BR64</f>
        <v>#DIV/0!</v>
      </c>
      <c r="BS69" s="359"/>
      <c r="BT69" s="359" t="e">
        <f>(BT59+BT60)/BT64</f>
        <v>#DIV/0!</v>
      </c>
      <c r="BU69" s="359"/>
    </row>
    <row r="70" spans="1:73" s="276" customFormat="1" ht="12.75">
      <c r="A70" s="275" t="s">
        <v>221</v>
      </c>
      <c r="B70" s="386">
        <v>4.87</v>
      </c>
      <c r="C70" s="386"/>
      <c r="D70" s="386">
        <v>3.06</v>
      </c>
      <c r="E70" s="386"/>
      <c r="F70" s="386">
        <v>2.8</v>
      </c>
      <c r="G70" s="386"/>
      <c r="H70" s="386">
        <f>H61/H64</f>
        <v>5.93854748603352</v>
      </c>
      <c r="I70" s="386"/>
      <c r="J70" s="386">
        <f>J61/J64</f>
        <v>4.75</v>
      </c>
      <c r="K70" s="386"/>
      <c r="L70" s="386">
        <f>L61/L64</f>
        <v>5.34375</v>
      </c>
      <c r="M70" s="386"/>
      <c r="N70" s="386">
        <f>N61/N64</f>
        <v>4.250883392226148</v>
      </c>
      <c r="O70" s="386"/>
      <c r="P70" s="386">
        <f>P61/P64</f>
        <v>4.257950530035336</v>
      </c>
      <c r="Q70" s="386"/>
      <c r="R70" s="386">
        <f>R61/R64</f>
        <v>4.5371024734982335</v>
      </c>
      <c r="S70" s="386"/>
      <c r="T70" s="386">
        <f>T61/T64</f>
        <v>4.5053003533568905</v>
      </c>
      <c r="U70" s="386"/>
      <c r="V70" s="386">
        <f>V61/V64</f>
        <v>4.247349823321555</v>
      </c>
      <c r="W70" s="386"/>
      <c r="X70" s="386">
        <f>X61/X64</f>
        <v>4.208480565371024</v>
      </c>
      <c r="Y70" s="386"/>
      <c r="Z70" s="385">
        <f>Z61/Z64</f>
        <v>4.307420494699647</v>
      </c>
      <c r="AA70" s="385"/>
      <c r="AB70" s="385">
        <f>AB61/AB64</f>
        <v>4.275618374558304</v>
      </c>
      <c r="AC70" s="385"/>
      <c r="AD70" s="387">
        <f>AD61/AD64</f>
        <v>4.275618374558304</v>
      </c>
      <c r="AE70" s="385"/>
      <c r="AF70" s="385">
        <f>AF61/AF64</f>
        <v>4.275618374558304</v>
      </c>
      <c r="AG70" s="385"/>
      <c r="AH70" s="385">
        <f>AH61/AH64</f>
        <v>2.4664310954063606</v>
      </c>
      <c r="AI70" s="385"/>
      <c r="AJ70" s="385">
        <f>AJ61/AJ64</f>
        <v>2.4664310954063606</v>
      </c>
      <c r="AK70" s="385"/>
      <c r="AL70" s="385">
        <f>AL61/AL64</f>
        <v>2.4664310954063606</v>
      </c>
      <c r="AM70" s="385"/>
      <c r="AN70" s="385">
        <f>AN61/AN64</f>
        <v>2.4664310954063606</v>
      </c>
      <c r="AO70" s="385"/>
      <c r="AP70" s="385">
        <f>AP61/AP64</f>
        <v>2.5724381625441697</v>
      </c>
      <c r="AQ70" s="385"/>
      <c r="AR70" s="385">
        <f>AR61/AR64</f>
        <v>2.5618374558303887</v>
      </c>
      <c r="AS70" s="385"/>
      <c r="AT70" s="385">
        <f>AT61/AT64</f>
        <v>2.547703180212014</v>
      </c>
      <c r="AU70" s="385"/>
      <c r="AV70" s="385">
        <f>AV61/AV64</f>
        <v>2.5618374558303887</v>
      </c>
      <c r="AW70" s="385"/>
      <c r="AX70" s="359">
        <f>AX61/AX64</f>
        <v>2.6219081272084805</v>
      </c>
      <c r="AY70" s="359"/>
      <c r="AZ70" s="359">
        <f>AZ61/AZ64</f>
        <v>2.6890459363957597</v>
      </c>
      <c r="BA70" s="359"/>
      <c r="BB70" s="359">
        <f>BB61/BB64</f>
        <v>2.706713780918728</v>
      </c>
      <c r="BC70" s="359"/>
      <c r="BD70" s="359">
        <f>BD61/BD64</f>
        <v>2.706713780918728</v>
      </c>
      <c r="BE70" s="359"/>
      <c r="BF70" s="359">
        <f>BF61/BF64</f>
        <v>2.7137809187279154</v>
      </c>
      <c r="BG70" s="359"/>
      <c r="BH70" s="359" t="e">
        <f>BH61/BH64</f>
        <v>#DIV/0!</v>
      </c>
      <c r="BI70" s="359"/>
      <c r="BJ70" s="359" t="e">
        <f>BJ61/BJ64</f>
        <v>#DIV/0!</v>
      </c>
      <c r="BK70" s="359"/>
      <c r="BL70" s="359" t="e">
        <f>BL61/BL64</f>
        <v>#DIV/0!</v>
      </c>
      <c r="BM70" s="359"/>
      <c r="BN70" s="359" t="e">
        <f>BN61/BN64</f>
        <v>#DIV/0!</v>
      </c>
      <c r="BO70" s="359"/>
      <c r="BP70" s="359" t="e">
        <f>BP61/BP64</f>
        <v>#DIV/0!</v>
      </c>
      <c r="BQ70" s="359"/>
      <c r="BR70" s="359" t="e">
        <f>BR61/BR64</f>
        <v>#DIV/0!</v>
      </c>
      <c r="BS70" s="359"/>
      <c r="BT70" s="359" t="e">
        <f>BT61/BT64</f>
        <v>#DIV/0!</v>
      </c>
      <c r="BU70" s="359"/>
    </row>
    <row r="71" spans="1:73" s="246" customFormat="1" ht="12.75">
      <c r="A71" s="277" t="s">
        <v>222</v>
      </c>
      <c r="B71" s="373">
        <v>0.1598</v>
      </c>
      <c r="C71" s="373"/>
      <c r="D71" s="373">
        <v>0.1601</v>
      </c>
      <c r="E71" s="373"/>
      <c r="F71" s="373">
        <v>0.0342</v>
      </c>
      <c r="G71" s="373"/>
      <c r="H71" s="373">
        <v>0.0365</v>
      </c>
      <c r="I71" s="373"/>
      <c r="J71" s="373">
        <v>0.0195</v>
      </c>
      <c r="K71" s="373"/>
      <c r="L71" s="373">
        <v>0.078</v>
      </c>
      <c r="M71" s="373"/>
      <c r="N71" s="373">
        <v>0.0251</v>
      </c>
      <c r="O71" s="373"/>
      <c r="P71" s="373">
        <v>0.0234</v>
      </c>
      <c r="Q71" s="373"/>
      <c r="R71" s="373">
        <v>0.0086</v>
      </c>
      <c r="S71" s="373"/>
      <c r="T71" s="373">
        <v>0.0276</v>
      </c>
      <c r="U71" s="373"/>
      <c r="V71" s="373">
        <v>0.015</v>
      </c>
      <c r="W71" s="373"/>
      <c r="X71" s="373">
        <v>0.022</v>
      </c>
      <c r="Y71" s="373"/>
      <c r="Z71" s="379">
        <v>0.035</v>
      </c>
      <c r="AA71" s="379"/>
      <c r="AB71" s="379">
        <v>0.044</v>
      </c>
      <c r="AC71" s="379"/>
      <c r="AD71" s="383">
        <v>0.049</v>
      </c>
      <c r="AE71" s="379"/>
      <c r="AF71" s="379">
        <v>0.0421</v>
      </c>
      <c r="AG71" s="379"/>
      <c r="AH71" s="379">
        <v>0.0394</v>
      </c>
      <c r="AI71" s="379"/>
      <c r="AJ71" s="379">
        <v>0.032</v>
      </c>
      <c r="AK71" s="379"/>
      <c r="AL71" s="379">
        <v>0.0264</v>
      </c>
      <c r="AM71" s="379"/>
      <c r="AN71" s="379">
        <v>0.0258</v>
      </c>
      <c r="AO71" s="379"/>
      <c r="AP71" s="379">
        <v>0.0199</v>
      </c>
      <c r="AQ71" s="379"/>
      <c r="AR71" s="379">
        <v>0.025</v>
      </c>
      <c r="AS71" s="379"/>
      <c r="AT71" s="379">
        <v>0.0264</v>
      </c>
      <c r="AU71" s="379"/>
      <c r="AV71" s="379">
        <v>0.0234</v>
      </c>
      <c r="AW71" s="379"/>
      <c r="AX71" s="379">
        <v>0.0438</v>
      </c>
      <c r="AY71" s="379"/>
      <c r="AZ71" s="379">
        <v>0.044</v>
      </c>
      <c r="BA71" s="379"/>
      <c r="BB71" s="379">
        <v>0.0261</v>
      </c>
      <c r="BC71" s="379"/>
      <c r="BD71" s="379">
        <v>0.0228</v>
      </c>
      <c r="BE71" s="379"/>
      <c r="BF71" s="384">
        <v>0.0319</v>
      </c>
      <c r="BG71" s="384"/>
      <c r="BH71" s="379"/>
      <c r="BI71" s="379"/>
      <c r="BJ71" s="379"/>
      <c r="BK71" s="379"/>
      <c r="BL71" s="379"/>
      <c r="BM71" s="379"/>
      <c r="BN71" s="379"/>
      <c r="BO71" s="379"/>
      <c r="BP71" s="379"/>
      <c r="BQ71" s="379"/>
      <c r="BR71" s="379"/>
      <c r="BS71" s="379"/>
      <c r="BT71" s="379"/>
      <c r="BU71" s="379"/>
    </row>
    <row r="72" spans="1:73" s="246" customFormat="1" ht="12.75">
      <c r="A72" s="278" t="s">
        <v>223</v>
      </c>
      <c r="B72" s="382">
        <v>0.6942</v>
      </c>
      <c r="C72" s="382"/>
      <c r="D72" s="382">
        <v>0.6942</v>
      </c>
      <c r="E72" s="382"/>
      <c r="F72" s="382">
        <v>0.6766</v>
      </c>
      <c r="G72" s="382"/>
      <c r="H72" s="382">
        <f>H63/H62</f>
        <v>0.8309859154929577</v>
      </c>
      <c r="I72" s="382"/>
      <c r="J72" s="382">
        <f>J63/J62</f>
        <v>0.9629629629629629</v>
      </c>
      <c r="K72" s="382"/>
      <c r="L72" s="382">
        <f>L63/L62</f>
        <v>0.6133333333333333</v>
      </c>
      <c r="M72" s="382"/>
      <c r="N72" s="382">
        <f>N63/N62</f>
        <v>0.4393063583815029</v>
      </c>
      <c r="O72" s="382"/>
      <c r="P72" s="382">
        <f>P63/P62</f>
        <v>0.5608108108108109</v>
      </c>
      <c r="Q72" s="382"/>
      <c r="R72" s="382">
        <f>R63/R62</f>
        <v>0.7380952380952381</v>
      </c>
      <c r="S72" s="382"/>
      <c r="T72" s="382">
        <f>T63/T62</f>
        <v>0.6285714285714286</v>
      </c>
      <c r="U72" s="382"/>
      <c r="V72" s="382">
        <f>V63/V62</f>
        <v>0.6635514018691588</v>
      </c>
      <c r="W72" s="382"/>
      <c r="X72" s="382">
        <f>X63/X62</f>
        <v>0.6893203883495146</v>
      </c>
      <c r="Y72" s="382"/>
      <c r="Z72" s="379">
        <f>Z63/Z62</f>
        <v>0.6118421052631579</v>
      </c>
      <c r="AA72" s="379"/>
      <c r="AB72" s="379">
        <f>AB63/AB62</f>
        <v>0.5838926174496645</v>
      </c>
      <c r="AC72" s="379"/>
      <c r="AD72" s="383">
        <f>AD63/AD62</f>
        <v>0.7226277372262774</v>
      </c>
      <c r="AE72" s="379"/>
      <c r="AF72" s="379">
        <f>AF63/AF62</f>
        <v>0.7196969696969697</v>
      </c>
      <c r="AG72" s="379"/>
      <c r="AH72" s="379">
        <f>AH63/AH62</f>
        <v>0.7027027027027027</v>
      </c>
      <c r="AI72" s="379"/>
      <c r="AJ72" s="379">
        <f>AJ63/AJ62</f>
        <v>0.7</v>
      </c>
      <c r="AK72" s="379"/>
      <c r="AL72" s="379">
        <f>AL63/AL62</f>
        <v>0.7105263157894737</v>
      </c>
      <c r="AM72" s="379"/>
      <c r="AN72" s="379">
        <f>AN63/AN62</f>
        <v>0.7619047619047619</v>
      </c>
      <c r="AO72" s="379"/>
      <c r="AP72" s="379">
        <f>AP63/AP62</f>
        <v>0.7307692307692307</v>
      </c>
      <c r="AQ72" s="379"/>
      <c r="AR72" s="379">
        <f>AR63/AR62</f>
        <v>0.7439024390243902</v>
      </c>
      <c r="AS72" s="379"/>
      <c r="AT72" s="379">
        <f>AT63/AT62</f>
        <v>0.7391304347826086</v>
      </c>
      <c r="AU72" s="379"/>
      <c r="AV72" s="379">
        <f>AV63/AV62</f>
        <v>0.7151898734177216</v>
      </c>
      <c r="AW72" s="379"/>
      <c r="AX72" s="379">
        <f>AX63/AX62</f>
        <v>0.7017543859649122</v>
      </c>
      <c r="AY72" s="379"/>
      <c r="AZ72" s="379">
        <f>AZ63/AZ62</f>
        <v>0.7083333333333334</v>
      </c>
      <c r="BA72" s="379"/>
      <c r="BB72" s="379">
        <f>BB63/BB62</f>
        <v>0.7109826589595376</v>
      </c>
      <c r="BC72" s="379"/>
      <c r="BD72" s="379">
        <f>BD63/BD62</f>
        <v>0.6902173913043478</v>
      </c>
      <c r="BE72" s="379"/>
      <c r="BF72" s="379">
        <f>BF63/BF62</f>
        <v>0.6703296703296703</v>
      </c>
      <c r="BG72" s="379"/>
      <c r="BH72" s="379" t="e">
        <f>BH63/BH62</f>
        <v>#DIV/0!</v>
      </c>
      <c r="BI72" s="379"/>
      <c r="BJ72" s="379" t="e">
        <f>BJ63/BJ62</f>
        <v>#DIV/0!</v>
      </c>
      <c r="BK72" s="379"/>
      <c r="BL72" s="379" t="e">
        <f>BL63/BL62</f>
        <v>#DIV/0!</v>
      </c>
      <c r="BM72" s="379"/>
      <c r="BN72" s="379" t="e">
        <f>BN63/BN62</f>
        <v>#DIV/0!</v>
      </c>
      <c r="BO72" s="379"/>
      <c r="BP72" s="379" t="e">
        <f>BP63/BP62</f>
        <v>#DIV/0!</v>
      </c>
      <c r="BQ72" s="379"/>
      <c r="BR72" s="379" t="e">
        <f>BR63/BR62</f>
        <v>#DIV/0!</v>
      </c>
      <c r="BS72" s="379"/>
      <c r="BT72" s="379" t="e">
        <f>BT63/BT62</f>
        <v>#DIV/0!</v>
      </c>
      <c r="BU72" s="379"/>
    </row>
    <row r="73" spans="1:73" s="238" customFormat="1" ht="5.25" customHeight="1">
      <c r="A73" s="250"/>
      <c r="B73" s="251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251"/>
      <c r="AN73" s="251"/>
      <c r="AO73" s="251"/>
      <c r="AP73" s="251"/>
      <c r="AQ73" s="251"/>
      <c r="AR73" s="251"/>
      <c r="AS73" s="251"/>
      <c r="AT73" s="251"/>
      <c r="AU73" s="251"/>
      <c r="AV73" s="251"/>
      <c r="AW73" s="251"/>
      <c r="AX73" s="251"/>
      <c r="AY73" s="251"/>
      <c r="AZ73" s="251"/>
      <c r="BA73" s="251"/>
      <c r="BB73" s="251"/>
      <c r="BC73" s="251"/>
      <c r="BD73" s="251"/>
      <c r="BE73" s="251"/>
      <c r="BF73" s="251"/>
      <c r="BG73" s="251"/>
      <c r="BH73" s="251"/>
      <c r="BI73" s="251"/>
      <c r="BJ73" s="251"/>
      <c r="BK73" s="251"/>
      <c r="BL73" s="251"/>
      <c r="BM73" s="251"/>
      <c r="BN73" s="251"/>
      <c r="BO73" s="251"/>
      <c r="BP73" s="251"/>
      <c r="BQ73" s="251"/>
      <c r="BR73" s="251"/>
      <c r="BS73" s="251"/>
      <c r="BT73" s="251"/>
      <c r="BU73" s="251"/>
    </row>
    <row r="74" spans="1:73" s="238" customFormat="1" ht="12.75">
      <c r="A74" s="279" t="s">
        <v>224</v>
      </c>
      <c r="B74" s="271"/>
      <c r="C74" s="271"/>
      <c r="D74" s="271"/>
      <c r="E74" s="271"/>
      <c r="F74" s="271"/>
      <c r="G74" s="271"/>
      <c r="H74" s="271"/>
      <c r="I74" s="271"/>
      <c r="J74" s="269"/>
      <c r="K74" s="269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69"/>
      <c r="W74" s="269"/>
      <c r="X74" s="271"/>
      <c r="Y74" s="271"/>
      <c r="Z74" s="269"/>
      <c r="AA74" s="269"/>
      <c r="AB74" s="269"/>
      <c r="AC74" s="270"/>
      <c r="AD74" s="269"/>
      <c r="AE74" s="269"/>
      <c r="AF74" s="271"/>
      <c r="AG74" s="271"/>
      <c r="AH74" s="269"/>
      <c r="AI74" s="269"/>
      <c r="AJ74" s="271"/>
      <c r="AK74" s="271"/>
      <c r="AL74" s="271"/>
      <c r="AM74" s="271"/>
      <c r="AN74" s="380"/>
      <c r="AO74" s="381"/>
      <c r="AP74" s="271"/>
      <c r="AQ74" s="271"/>
      <c r="AR74" s="269"/>
      <c r="AS74" s="269"/>
      <c r="AT74" s="269"/>
      <c r="AU74" s="269"/>
      <c r="AV74" s="271"/>
      <c r="AW74" s="272"/>
      <c r="AX74" s="271"/>
      <c r="AY74" s="272"/>
      <c r="AZ74" s="271"/>
      <c r="BA74" s="272"/>
      <c r="BB74" s="269"/>
      <c r="BC74" s="270"/>
      <c r="BD74" s="269"/>
      <c r="BE74" s="270"/>
      <c r="BF74" s="280"/>
      <c r="BG74" s="274"/>
      <c r="BH74" s="269"/>
      <c r="BI74" s="270"/>
      <c r="BJ74" s="269"/>
      <c r="BK74" s="270"/>
      <c r="BL74" s="269"/>
      <c r="BM74" s="270"/>
      <c r="BN74" s="269"/>
      <c r="BO74" s="270"/>
      <c r="BP74" s="269"/>
      <c r="BQ74" s="270"/>
      <c r="BR74" s="269"/>
      <c r="BS74" s="270"/>
      <c r="BT74" s="269"/>
      <c r="BU74" s="270"/>
    </row>
    <row r="75" spans="1:73" s="238" customFormat="1" ht="12.75">
      <c r="A75" s="281" t="s">
        <v>138</v>
      </c>
      <c r="B75" s="378">
        <f>$B$10</f>
        <v>44562</v>
      </c>
      <c r="C75" s="378"/>
      <c r="D75" s="378">
        <f>$D$10</f>
        <v>44593</v>
      </c>
      <c r="E75" s="378"/>
      <c r="F75" s="378">
        <f>$F$10</f>
        <v>44621</v>
      </c>
      <c r="G75" s="378"/>
      <c r="H75" s="378">
        <f>$H$10</f>
        <v>44652</v>
      </c>
      <c r="I75" s="378"/>
      <c r="J75" s="378">
        <f>$J$10</f>
        <v>44682</v>
      </c>
      <c r="K75" s="378"/>
      <c r="L75" s="378">
        <f>$L$10</f>
        <v>44713</v>
      </c>
      <c r="M75" s="378"/>
      <c r="N75" s="378">
        <f>$N$10</f>
        <v>44743</v>
      </c>
      <c r="O75" s="378"/>
      <c r="P75" s="378">
        <f>$P$10</f>
        <v>44774</v>
      </c>
      <c r="Q75" s="378"/>
      <c r="R75" s="378">
        <f>$R$10</f>
        <v>44805</v>
      </c>
      <c r="S75" s="378"/>
      <c r="T75" s="378">
        <f>$T$10</f>
        <v>44835</v>
      </c>
      <c r="U75" s="378"/>
      <c r="V75" s="378">
        <f>$V$10</f>
        <v>44866</v>
      </c>
      <c r="W75" s="378"/>
      <c r="X75" s="378">
        <f>X10</f>
        <v>44896</v>
      </c>
      <c r="Y75" s="378"/>
      <c r="Z75" s="337">
        <f>Z10</f>
        <v>44927</v>
      </c>
      <c r="AA75" s="337"/>
      <c r="AB75" s="337">
        <f>AB10</f>
        <v>44958</v>
      </c>
      <c r="AC75" s="337"/>
      <c r="AD75" s="375">
        <f>AD10</f>
        <v>44986</v>
      </c>
      <c r="AE75" s="337"/>
      <c r="AF75" s="337">
        <f>AF10</f>
        <v>45017</v>
      </c>
      <c r="AG75" s="337"/>
      <c r="AH75" s="337">
        <f>AH10</f>
        <v>45047</v>
      </c>
      <c r="AI75" s="337"/>
      <c r="AJ75" s="337">
        <f>AJ10</f>
        <v>45078</v>
      </c>
      <c r="AK75" s="337"/>
      <c r="AL75" s="337">
        <f>AL10</f>
        <v>45108</v>
      </c>
      <c r="AM75" s="376"/>
      <c r="AN75" s="377">
        <f>AN10</f>
        <v>45139</v>
      </c>
      <c r="AO75" s="377"/>
      <c r="AP75" s="375">
        <f>AP10</f>
        <v>45170</v>
      </c>
      <c r="AQ75" s="337"/>
      <c r="AR75" s="337">
        <f>AR10</f>
        <v>45200</v>
      </c>
      <c r="AS75" s="337"/>
      <c r="AT75" s="337">
        <f>AT10</f>
        <v>45231</v>
      </c>
      <c r="AU75" s="337"/>
      <c r="AV75" s="337">
        <f>AV10</f>
        <v>45261</v>
      </c>
      <c r="AW75" s="337"/>
      <c r="AX75" s="337">
        <f>AX10</f>
        <v>45292</v>
      </c>
      <c r="AY75" s="337"/>
      <c r="AZ75" s="337">
        <f>AZ10</f>
        <v>45323</v>
      </c>
      <c r="BA75" s="337"/>
      <c r="BB75" s="337">
        <f>BB10</f>
        <v>45352</v>
      </c>
      <c r="BC75" s="337"/>
      <c r="BD75" s="337">
        <f>BD10</f>
        <v>45383</v>
      </c>
      <c r="BE75" s="337"/>
      <c r="BF75" s="337">
        <f>BF10</f>
        <v>45413</v>
      </c>
      <c r="BG75" s="337"/>
      <c r="BH75" s="337">
        <f>BH10</f>
        <v>45444</v>
      </c>
      <c r="BI75" s="337"/>
      <c r="BJ75" s="337">
        <f>BJ10</f>
        <v>45474</v>
      </c>
      <c r="BK75" s="337"/>
      <c r="BL75" s="337">
        <f>BL10</f>
        <v>45505</v>
      </c>
      <c r="BM75" s="337"/>
      <c r="BN75" s="337">
        <f>BN10</f>
        <v>45536</v>
      </c>
      <c r="BO75" s="337"/>
      <c r="BP75" s="337">
        <f>BP10</f>
        <v>45566</v>
      </c>
      <c r="BQ75" s="337"/>
      <c r="BR75" s="337">
        <f>BR10</f>
        <v>45597</v>
      </c>
      <c r="BS75" s="337"/>
      <c r="BT75" s="337">
        <f>BT10</f>
        <v>45627</v>
      </c>
      <c r="BU75" s="337"/>
    </row>
    <row r="76" spans="1:73" s="246" customFormat="1" ht="12.75">
      <c r="A76" s="248" t="s">
        <v>225</v>
      </c>
      <c r="B76" s="373">
        <f>((B77+B78)-(B80+B82))/(B77+B78)</f>
        <v>0.3349775784753363</v>
      </c>
      <c r="C76" s="373"/>
      <c r="D76" s="373">
        <f>((D77+D78)-(D80+D82))/(D77+D78)</f>
        <v>0.15443548387096775</v>
      </c>
      <c r="E76" s="373"/>
      <c r="F76" s="373">
        <f>((F77+F78)-(F80+F82))/(F77+F78)</f>
        <v>0.022407628128724672</v>
      </c>
      <c r="G76" s="373"/>
      <c r="H76" s="364">
        <f>((H77+H78)-(H80+H82))/(H77+H78)</f>
        <v>0.11575342465753424</v>
      </c>
      <c r="I76" s="364"/>
      <c r="J76" s="364">
        <f>((J77+J78)-(J80+J82))/(J77+J78)</f>
        <v>0.0998931623931624</v>
      </c>
      <c r="K76" s="364"/>
      <c r="L76" s="364">
        <f>((L77+L78)-(L80+L82))/(L77+L78)</f>
        <v>0.042759407069555305</v>
      </c>
      <c r="M76" s="364"/>
      <c r="N76" s="364">
        <f>((N77+N78)-(N80+N82))/(N77+N78)</f>
        <v>0.09738372093023256</v>
      </c>
      <c r="O76" s="364"/>
      <c r="P76" s="364">
        <f>((P77+P78)-(P80+P82))/(P77+P78)</f>
        <v>0.14702599266464678</v>
      </c>
      <c r="Q76" s="364"/>
      <c r="R76" s="364">
        <f>((R77+R78)-(R80+R82))/(R77+R78)</f>
        <v>0.15926686680360247</v>
      </c>
      <c r="S76" s="364"/>
      <c r="T76" s="364">
        <f>((T77+T78)-(T80+T82))/(T77+T78)</f>
        <v>0.04961597542242704</v>
      </c>
      <c r="U76" s="364"/>
      <c r="V76" s="364">
        <f>((V77+V78)-(V80+V82))/(V77+V78)</f>
        <v>0.02888700084961767</v>
      </c>
      <c r="W76" s="364"/>
      <c r="X76" s="364">
        <f>((X77+X78)-(X80+X82))/(X77+X78)</f>
        <v>0.026637627743340594</v>
      </c>
      <c r="Y76" s="364"/>
      <c r="Z76" s="361">
        <f>((Z77+Z78)-(Z80+Z82))/(Z77+Z78)</f>
        <v>0.005960264900662252</v>
      </c>
      <c r="AA76" s="361"/>
      <c r="AB76" s="361">
        <f>((AB77+AB78)-(AB80+AB82))/(AB77+AB78)</f>
        <v>0.009515570934256055</v>
      </c>
      <c r="AC76" s="361"/>
      <c r="AD76" s="362">
        <f>((AD77+AD78)-(AD80+AD82))/(AD77+AD78)</f>
        <v>0.10163847076062342</v>
      </c>
      <c r="AE76" s="361"/>
      <c r="AF76" s="361">
        <f>((AF77+AF78)-(AF80+AF82))/(AF77+AF78)</f>
        <v>0.13815214223258526</v>
      </c>
      <c r="AG76" s="361"/>
      <c r="AH76" s="361">
        <f>((AH77+AH78)-(AH80+AH82))/(AH77+AH78)</f>
        <v>0.08898534997287032</v>
      </c>
      <c r="AI76" s="361"/>
      <c r="AJ76" s="361">
        <f>((AJ77+AJ78)-(AJ80+AJ82))/(AJ77+AJ78)</f>
        <v>0.14168483138863958</v>
      </c>
      <c r="AK76" s="361"/>
      <c r="AL76" s="361">
        <f>((AL77+AL78)-(AL80+AL82))/(AL77+AL78)</f>
        <v>0.1551790036947382</v>
      </c>
      <c r="AM76" s="361"/>
      <c r="AN76" s="374">
        <f>((AN77+AN78)-(AN80+AN82))/(AN77+AN78)</f>
        <v>0.048513878653893394</v>
      </c>
      <c r="AO76" s="374"/>
      <c r="AP76" s="361">
        <f>((AP77+AP78)-(AP80+AP82))/(AP77+AP78)</f>
        <v>0.08226466575716235</v>
      </c>
      <c r="AQ76" s="361"/>
      <c r="AR76" s="361">
        <f>((AR77+AR78)-(AR80+AR82))/(AR77+AR78)</f>
        <v>0.02021548372764634</v>
      </c>
      <c r="AS76" s="361"/>
      <c r="AT76" s="361">
        <f>((AT77+AT78)-(AT80+AT82))/(AT77+AT78)</f>
        <v>0.14648655347626718</v>
      </c>
      <c r="AU76" s="361"/>
      <c r="AV76" s="361">
        <f>((AV77+AV78)-(AV80+AV82))/(AV77+AV78)</f>
        <v>0.05451733470808094</v>
      </c>
      <c r="AW76" s="361"/>
      <c r="AX76" s="361">
        <f>((AX77+AX78)-(AX80+AX82))/(AX77+AX78)</f>
        <v>0.0069138906348208675</v>
      </c>
      <c r="AY76" s="361"/>
      <c r="AZ76" s="361">
        <f>((AZ77+AZ78)-(AZ80+AZ82))/(AZ77+AZ78)</f>
        <v>0.009900990099009901</v>
      </c>
      <c r="BA76" s="361"/>
      <c r="BB76" s="361">
        <f>((BB77+BB78)-(BB80+BB82))/(BB77+BB78)</f>
        <v>0.0038739669421487604</v>
      </c>
      <c r="BC76" s="361"/>
      <c r="BD76" s="361">
        <f>((BD77+BD78)-(BD80+BD82))/(BD77+BD78)</f>
        <v>0.004556962025316456</v>
      </c>
      <c r="BE76" s="361"/>
      <c r="BF76" s="361">
        <f>((BF77+BF78)-(BF80+BF82))/(BF77+BF78)</f>
        <v>0.007547169811320755</v>
      </c>
      <c r="BG76" s="361"/>
      <c r="BH76" s="361" t="e">
        <f>((BH77+BH78)-(BH80+BH82))/(BH77+BH78)</f>
        <v>#DIV/0!</v>
      </c>
      <c r="BI76" s="361"/>
      <c r="BJ76" s="361" t="e">
        <f>((BJ77+BJ78)-(BJ80+BJ82))/(BJ77+BJ78)</f>
        <v>#DIV/0!</v>
      </c>
      <c r="BK76" s="361"/>
      <c r="BL76" s="361" t="e">
        <f>((BL77+BL78)-(BL80+BL82))/(BL77+BL78)</f>
        <v>#DIV/0!</v>
      </c>
      <c r="BM76" s="361"/>
      <c r="BN76" s="361" t="e">
        <f>((BN77+BN78)-(BN80+BN82))/(BN77+BN78)</f>
        <v>#DIV/0!</v>
      </c>
      <c r="BO76" s="361"/>
      <c r="BP76" s="361" t="e">
        <f>((BP77+BP78)-(BP80+BP82))/(BP77+BP78)</f>
        <v>#DIV/0!</v>
      </c>
      <c r="BQ76" s="361"/>
      <c r="BR76" s="361" t="e">
        <f>((BR77+BR78)-(BR80+BR82))/(BR77+BR78)</f>
        <v>#DIV/0!</v>
      </c>
      <c r="BS76" s="361"/>
      <c r="BT76" s="361" t="e">
        <f>((BT77+BT78)-(BT80+BT82))/(BT77+BT78)</f>
        <v>#DIV/0!</v>
      </c>
      <c r="BU76" s="361"/>
    </row>
    <row r="77" spans="1:73" s="283" customFormat="1" ht="12.75" customHeight="1">
      <c r="A77" s="282" t="s">
        <v>226</v>
      </c>
      <c r="B77" s="354">
        <v>2460</v>
      </c>
      <c r="C77" s="354"/>
      <c r="D77" s="354">
        <v>2960</v>
      </c>
      <c r="E77" s="354"/>
      <c r="F77" s="354">
        <v>2195</v>
      </c>
      <c r="G77" s="354"/>
      <c r="H77" s="354">
        <v>2280</v>
      </c>
      <c r="I77" s="354"/>
      <c r="J77" s="354">
        <v>2620</v>
      </c>
      <c r="K77" s="354"/>
      <c r="L77" s="354">
        <v>2395</v>
      </c>
      <c r="M77" s="354"/>
      <c r="N77" s="354">
        <v>2832</v>
      </c>
      <c r="O77" s="354"/>
      <c r="P77" s="354">
        <v>3541</v>
      </c>
      <c r="Q77" s="354"/>
      <c r="R77" s="354">
        <v>3409</v>
      </c>
      <c r="S77" s="354"/>
      <c r="T77" s="354">
        <v>3240</v>
      </c>
      <c r="U77" s="354"/>
      <c r="V77" s="354">
        <v>2965</v>
      </c>
      <c r="W77" s="354"/>
      <c r="X77" s="341">
        <v>3049</v>
      </c>
      <c r="Y77" s="355"/>
      <c r="Z77" s="341">
        <v>3140</v>
      </c>
      <c r="AA77" s="342"/>
      <c r="AB77" s="348">
        <v>2880</v>
      </c>
      <c r="AC77" s="349"/>
      <c r="AD77" s="341">
        <v>3307</v>
      </c>
      <c r="AE77" s="342"/>
      <c r="AF77" s="341">
        <v>2662</v>
      </c>
      <c r="AG77" s="343"/>
      <c r="AH77" s="341">
        <v>3172</v>
      </c>
      <c r="AI77" s="342"/>
      <c r="AJ77" s="348">
        <v>3599</v>
      </c>
      <c r="AK77" s="349"/>
      <c r="AL77" s="341">
        <v>3649</v>
      </c>
      <c r="AM77" s="343"/>
      <c r="AN77" s="341">
        <v>3942</v>
      </c>
      <c r="AO77" s="343"/>
      <c r="AP77" s="341">
        <v>3130</v>
      </c>
      <c r="AQ77" s="343"/>
      <c r="AR77" s="341">
        <v>4003</v>
      </c>
      <c r="AS77" s="342"/>
      <c r="AT77" s="341">
        <v>3869</v>
      </c>
      <c r="AU77" s="342"/>
      <c r="AV77" s="341">
        <v>3559</v>
      </c>
      <c r="AW77" s="343"/>
      <c r="AX77" s="341">
        <v>3755</v>
      </c>
      <c r="AY77" s="343"/>
      <c r="AZ77" s="341">
        <v>3577</v>
      </c>
      <c r="BA77" s="342"/>
      <c r="BB77" s="341">
        <v>3544</v>
      </c>
      <c r="BC77" s="342"/>
      <c r="BD77" s="344">
        <v>3700</v>
      </c>
      <c r="BE77" s="345"/>
      <c r="BF77" s="344">
        <v>3750</v>
      </c>
      <c r="BG77" s="345"/>
      <c r="BH77" s="341"/>
      <c r="BI77" s="342"/>
      <c r="BJ77" s="341"/>
      <c r="BK77" s="342"/>
      <c r="BL77" s="341"/>
      <c r="BM77" s="342"/>
      <c r="BN77" s="341"/>
      <c r="BO77" s="342"/>
      <c r="BP77" s="341"/>
      <c r="BQ77" s="342"/>
      <c r="BR77" s="341"/>
      <c r="BS77" s="342"/>
      <c r="BT77" s="341"/>
      <c r="BU77" s="342"/>
    </row>
    <row r="78" spans="1:73" s="283" customFormat="1" ht="12.75">
      <c r="A78" s="282" t="s">
        <v>227</v>
      </c>
      <c r="B78" s="354">
        <v>2000</v>
      </c>
      <c r="C78" s="354"/>
      <c r="D78" s="354">
        <v>2000</v>
      </c>
      <c r="E78" s="354"/>
      <c r="F78" s="354">
        <v>2000</v>
      </c>
      <c r="G78" s="354"/>
      <c r="H78" s="354">
        <v>2100</v>
      </c>
      <c r="I78" s="354"/>
      <c r="J78" s="354">
        <v>2996</v>
      </c>
      <c r="K78" s="354"/>
      <c r="L78" s="354">
        <v>2867</v>
      </c>
      <c r="M78" s="354"/>
      <c r="N78" s="354">
        <v>2672</v>
      </c>
      <c r="O78" s="354"/>
      <c r="P78" s="354">
        <v>2730</v>
      </c>
      <c r="Q78" s="354"/>
      <c r="R78" s="354">
        <v>2920</v>
      </c>
      <c r="S78" s="354"/>
      <c r="T78" s="354">
        <v>3270</v>
      </c>
      <c r="U78" s="354"/>
      <c r="V78" s="354">
        <v>2920</v>
      </c>
      <c r="W78" s="354"/>
      <c r="X78" s="341">
        <v>2920</v>
      </c>
      <c r="Y78" s="355"/>
      <c r="Z78" s="341">
        <v>2900</v>
      </c>
      <c r="AA78" s="342"/>
      <c r="AB78" s="348">
        <v>2900</v>
      </c>
      <c r="AC78" s="349"/>
      <c r="AD78" s="341">
        <v>4200</v>
      </c>
      <c r="AE78" s="342"/>
      <c r="AF78" s="341">
        <v>4200</v>
      </c>
      <c r="AG78" s="343"/>
      <c r="AH78" s="341">
        <v>4200</v>
      </c>
      <c r="AI78" s="342"/>
      <c r="AJ78" s="348">
        <v>4200</v>
      </c>
      <c r="AK78" s="349"/>
      <c r="AL78" s="341">
        <v>4200</v>
      </c>
      <c r="AM78" s="343"/>
      <c r="AN78" s="341">
        <v>4200</v>
      </c>
      <c r="AO78" s="343"/>
      <c r="AP78" s="341">
        <v>4200</v>
      </c>
      <c r="AQ78" s="343"/>
      <c r="AR78" s="341">
        <v>5000</v>
      </c>
      <c r="AS78" s="342"/>
      <c r="AT78" s="341">
        <v>4200</v>
      </c>
      <c r="AU78" s="342"/>
      <c r="AV78" s="341">
        <v>4200</v>
      </c>
      <c r="AW78" s="343"/>
      <c r="AX78" s="341">
        <v>4200</v>
      </c>
      <c r="AY78" s="343"/>
      <c r="AZ78" s="341">
        <v>4200</v>
      </c>
      <c r="BA78" s="342"/>
      <c r="BB78" s="341">
        <v>4200</v>
      </c>
      <c r="BC78" s="342"/>
      <c r="BD78" s="344">
        <v>4200</v>
      </c>
      <c r="BE78" s="345"/>
      <c r="BF78" s="344">
        <v>4200</v>
      </c>
      <c r="BG78" s="345"/>
      <c r="BH78" s="341"/>
      <c r="BI78" s="342"/>
      <c r="BJ78" s="341"/>
      <c r="BK78" s="342"/>
      <c r="BL78" s="341"/>
      <c r="BM78" s="342"/>
      <c r="BN78" s="341"/>
      <c r="BO78" s="342"/>
      <c r="BP78" s="341"/>
      <c r="BQ78" s="342"/>
      <c r="BR78" s="341"/>
      <c r="BS78" s="342"/>
      <c r="BT78" s="341"/>
      <c r="BU78" s="342"/>
    </row>
    <row r="79" spans="1:73" s="284" customFormat="1" ht="12.75">
      <c r="A79" s="248" t="s">
        <v>228</v>
      </c>
      <c r="B79" s="373">
        <f>((B80-B83)/(B80))</f>
        <v>0.468944099378882</v>
      </c>
      <c r="C79" s="373"/>
      <c r="D79" s="373">
        <f>((D80-D83)/(D80))</f>
        <v>0.4644484958979034</v>
      </c>
      <c r="E79" s="373"/>
      <c r="F79" s="373">
        <f>((F80-F83)/(F80))</f>
        <v>0.33841028081865776</v>
      </c>
      <c r="G79" s="373"/>
      <c r="H79" s="363">
        <f>((H80-H83)/(H80))</f>
        <v>0.3130287648054145</v>
      </c>
      <c r="I79" s="363"/>
      <c r="J79" s="363">
        <f>((J80-J83)/(J80))</f>
        <v>0.18552695483244294</v>
      </c>
      <c r="K79" s="363"/>
      <c r="L79" s="363">
        <f>((L80-L83)/(L80))</f>
        <v>0.22258064516129034</v>
      </c>
      <c r="M79" s="363"/>
      <c r="N79" s="363">
        <f>((N80-N83)/(N80))</f>
        <v>0.1711672473867596</v>
      </c>
      <c r="O79" s="363"/>
      <c r="P79" s="364">
        <f>((P80-P83)/(P80))</f>
        <v>0.15425735013363878</v>
      </c>
      <c r="Q79" s="364"/>
      <c r="R79" s="364">
        <f>((R80-R83)/(R80))</f>
        <v>0.1324448146605581</v>
      </c>
      <c r="S79" s="364"/>
      <c r="T79" s="364">
        <f>((T80-T83)/(T80))</f>
        <v>0.22007958371594735</v>
      </c>
      <c r="U79" s="364"/>
      <c r="V79" s="364">
        <f>((V80-V83)/(V80))</f>
        <v>0.13166368515205726</v>
      </c>
      <c r="W79" s="364"/>
      <c r="X79" s="364">
        <f>((X80-X83)/(X80))</f>
        <v>0.10588235294117647</v>
      </c>
      <c r="Y79" s="364"/>
      <c r="Z79" s="361">
        <f>((Z80-Z83)/(Z80))</f>
        <v>0.12210051546391752</v>
      </c>
      <c r="AA79" s="361"/>
      <c r="AB79" s="361">
        <f>((AB80-AB83)/(AB80))</f>
        <v>0.10336283185840708</v>
      </c>
      <c r="AC79" s="361"/>
      <c r="AD79" s="362">
        <f>((AD80-AD83)/(AD80))</f>
        <v>0.10497688332880065</v>
      </c>
      <c r="AE79" s="361"/>
      <c r="AF79" s="361">
        <f>((AF80-AF83)/(AF80))</f>
        <v>0.2173513182096873</v>
      </c>
      <c r="AG79" s="361"/>
      <c r="AH79" s="361">
        <f>((AH80-AH83)/(AH80))</f>
        <v>0.13550295857988165</v>
      </c>
      <c r="AI79" s="361"/>
      <c r="AJ79" s="361">
        <f>((AJ80-AJ83)/(AJ80))</f>
        <v>0.11732186732186732</v>
      </c>
      <c r="AK79" s="361"/>
      <c r="AL79" s="361">
        <f>((AL80-AL83)/(AL80))</f>
        <v>0.15716353111432707</v>
      </c>
      <c r="AM79" s="361"/>
      <c r="AN79" s="361">
        <f>((AN80-AN83)/(AN80))</f>
        <v>0.1585456344298788</v>
      </c>
      <c r="AO79" s="361"/>
      <c r="AP79" s="361">
        <f>((AP80-AP83)/(AP80))</f>
        <v>0.1641232363950475</v>
      </c>
      <c r="AQ79" s="361"/>
      <c r="AR79" s="361">
        <f>((AR80-AR83)/(AR80))</f>
        <v>0.06370558375634518</v>
      </c>
      <c r="AS79" s="361"/>
      <c r="AT79" s="361">
        <f>((AT80-AT83)/(AT80))</f>
        <v>0.0858948577994829</v>
      </c>
      <c r="AU79" s="361"/>
      <c r="AV79" s="361">
        <f>((AV80-AV83)/(AV80))</f>
        <v>0.0274234693877551</v>
      </c>
      <c r="AW79" s="361"/>
      <c r="AX79" s="361">
        <f>((AX80-AX83)/(AX80))</f>
        <v>0</v>
      </c>
      <c r="AY79" s="361"/>
      <c r="AZ79" s="361">
        <f>((AZ80-AZ83)/(AZ80))</f>
        <v>0.012857142857142857</v>
      </c>
      <c r="BA79" s="361"/>
      <c r="BB79" s="361">
        <f>((BB80-BB83)/(BB80))</f>
        <v>0.026750142287990893</v>
      </c>
      <c r="BC79" s="361"/>
      <c r="BD79" s="361">
        <f>((BD80-BD83)/(BD80))</f>
        <v>0</v>
      </c>
      <c r="BE79" s="361"/>
      <c r="BF79" s="361">
        <f>((BF80-BF83)/(BF80))</f>
        <v>0.018970189701897018</v>
      </c>
      <c r="BG79" s="361"/>
      <c r="BH79" s="361" t="e">
        <f>((BH80-BH83)/(BH80))</f>
        <v>#DIV/0!</v>
      </c>
      <c r="BI79" s="361"/>
      <c r="BJ79" s="361" t="e">
        <f>((BJ80-BJ83)/(BJ80))</f>
        <v>#DIV/0!</v>
      </c>
      <c r="BK79" s="361"/>
      <c r="BL79" s="361" t="e">
        <f>((BL80-BL83)/(BL80))</f>
        <v>#DIV/0!</v>
      </c>
      <c r="BM79" s="361"/>
      <c r="BN79" s="361" t="e">
        <f>((BN80-BN83)/(BN80))</f>
        <v>#DIV/0!</v>
      </c>
      <c r="BO79" s="361"/>
      <c r="BP79" s="361" t="e">
        <f>((BP80-BP83)/(BP80))</f>
        <v>#DIV/0!</v>
      </c>
      <c r="BQ79" s="361"/>
      <c r="BR79" s="361" t="e">
        <f>((BR80-BR83)/(BR80))</f>
        <v>#DIV/0!</v>
      </c>
      <c r="BS79" s="361"/>
      <c r="BT79" s="361" t="e">
        <f>((BT80-BT83)/(BT80))</f>
        <v>#DIV/0!</v>
      </c>
      <c r="BU79" s="361"/>
    </row>
    <row r="80" spans="1:73" s="283" customFormat="1" ht="12.75" customHeight="1">
      <c r="A80" s="285" t="s">
        <v>229</v>
      </c>
      <c r="B80" s="360">
        <v>966</v>
      </c>
      <c r="C80" s="360"/>
      <c r="D80" s="360">
        <v>2194</v>
      </c>
      <c r="E80" s="360"/>
      <c r="F80" s="360">
        <v>2101</v>
      </c>
      <c r="G80" s="360"/>
      <c r="H80" s="360">
        <v>1773</v>
      </c>
      <c r="I80" s="360"/>
      <c r="J80" s="360">
        <v>2059</v>
      </c>
      <c r="K80" s="360"/>
      <c r="L80" s="360">
        <v>2170</v>
      </c>
      <c r="M80" s="360"/>
      <c r="N80" s="360">
        <v>2296</v>
      </c>
      <c r="O80" s="360"/>
      <c r="P80" s="354">
        <v>2619</v>
      </c>
      <c r="Q80" s="354"/>
      <c r="R80" s="354">
        <v>2401</v>
      </c>
      <c r="S80" s="354"/>
      <c r="T80" s="354">
        <v>3267</v>
      </c>
      <c r="U80" s="354"/>
      <c r="V80" s="354">
        <v>2795</v>
      </c>
      <c r="W80" s="354"/>
      <c r="X80" s="354">
        <v>2890</v>
      </c>
      <c r="Y80" s="354"/>
      <c r="Z80" s="359">
        <v>3104</v>
      </c>
      <c r="AA80" s="359"/>
      <c r="AB80" s="359">
        <v>2825</v>
      </c>
      <c r="AC80" s="359"/>
      <c r="AD80" s="372">
        <v>3677</v>
      </c>
      <c r="AE80" s="359"/>
      <c r="AF80" s="359">
        <v>3262</v>
      </c>
      <c r="AG80" s="359"/>
      <c r="AH80" s="359">
        <v>3380</v>
      </c>
      <c r="AI80" s="359"/>
      <c r="AJ80" s="359">
        <v>3256</v>
      </c>
      <c r="AK80" s="359"/>
      <c r="AL80" s="359">
        <v>3455</v>
      </c>
      <c r="AM80" s="359"/>
      <c r="AN80" s="359">
        <v>4043</v>
      </c>
      <c r="AO80" s="359"/>
      <c r="AP80" s="359">
        <v>3473</v>
      </c>
      <c r="AQ80" s="359"/>
      <c r="AR80" s="359">
        <v>3940</v>
      </c>
      <c r="AS80" s="359"/>
      <c r="AT80" s="359">
        <v>3481</v>
      </c>
      <c r="AU80" s="359"/>
      <c r="AV80" s="341">
        <v>3136</v>
      </c>
      <c r="AW80" s="343"/>
      <c r="AX80" s="341">
        <v>3700</v>
      </c>
      <c r="AY80" s="343"/>
      <c r="AZ80" s="341">
        <v>3500</v>
      </c>
      <c r="BA80" s="342"/>
      <c r="BB80" s="341">
        <v>3514</v>
      </c>
      <c r="BC80" s="342"/>
      <c r="BD80" s="344">
        <v>3664</v>
      </c>
      <c r="BE80" s="345"/>
      <c r="BF80" s="370">
        <v>3690</v>
      </c>
      <c r="BG80" s="371"/>
      <c r="BH80" s="341"/>
      <c r="BI80" s="342"/>
      <c r="BJ80" s="341"/>
      <c r="BK80" s="342"/>
      <c r="BL80" s="341"/>
      <c r="BM80" s="342"/>
      <c r="BN80" s="341"/>
      <c r="BO80" s="342"/>
      <c r="BP80" s="341"/>
      <c r="BQ80" s="342"/>
      <c r="BR80" s="341"/>
      <c r="BS80" s="342"/>
      <c r="BT80" s="341"/>
      <c r="BU80" s="342"/>
    </row>
    <row r="81" spans="1:73" s="284" customFormat="1" ht="15">
      <c r="A81" s="286" t="s">
        <v>230</v>
      </c>
      <c r="B81" s="365">
        <f>((B82-B84)/(B82))</f>
        <v>0.7665</v>
      </c>
      <c r="C81" s="366"/>
      <c r="D81" s="367">
        <f>((D82-D84)/(D82))</f>
        <v>0.476</v>
      </c>
      <c r="E81" s="368"/>
      <c r="F81" s="367">
        <f>((F82-F84)/(F82))</f>
        <v>0.234</v>
      </c>
      <c r="G81" s="369"/>
      <c r="H81" s="363">
        <f>((H82-H84)/(H82))</f>
        <v>0.20952380952380953</v>
      </c>
      <c r="I81" s="363"/>
      <c r="J81" s="363">
        <f>((J82-J84)/(J82))</f>
        <v>0.08210947930574099</v>
      </c>
      <c r="K81" s="363"/>
      <c r="L81" s="363">
        <f>((L82-L84)/(L82))</f>
        <v>0.1269619811649808</v>
      </c>
      <c r="M81" s="363"/>
      <c r="N81" s="363">
        <f>((N82-N84)/(N82))</f>
        <v>0.03255988023952096</v>
      </c>
      <c r="O81" s="363"/>
      <c r="P81" s="364">
        <f>((P82-P84)/(P82))</f>
        <v>0.01391941391941392</v>
      </c>
      <c r="Q81" s="364"/>
      <c r="R81" s="364">
        <f>((R82-R84)/(R82))</f>
        <v>0.1815068493150685</v>
      </c>
      <c r="S81" s="364"/>
      <c r="T81" s="364">
        <f>((T82-T84)/(T82))</f>
        <v>0.049315068493150684</v>
      </c>
      <c r="U81" s="364"/>
      <c r="V81" s="364">
        <f>((V82-V84)/(V82))</f>
        <v>0.11883561643835616</v>
      </c>
      <c r="W81" s="364"/>
      <c r="X81" s="364">
        <f>((X82-X84)/(X82))</f>
        <v>0.002054794520547945</v>
      </c>
      <c r="Y81" s="364"/>
      <c r="Z81" s="361">
        <f>((Z82-Z84)/(Z82))</f>
        <v>0.022068965517241378</v>
      </c>
      <c r="AA81" s="361"/>
      <c r="AB81" s="361">
        <f>((AB82-AB84)/(AB82))</f>
        <v>0.12586206896551724</v>
      </c>
      <c r="AC81" s="361"/>
      <c r="AD81" s="362">
        <f>((AD82-AD84)/(AD82))</f>
        <v>0</v>
      </c>
      <c r="AE81" s="361"/>
      <c r="AF81" s="361">
        <f>((AF82-AF84)/(AF82))</f>
        <v>0</v>
      </c>
      <c r="AG81" s="361"/>
      <c r="AH81" s="361">
        <f>((AH82-AH84)/(AH82))</f>
        <v>0</v>
      </c>
      <c r="AI81" s="361"/>
      <c r="AJ81" s="361">
        <f>((AJ82-AJ84)/(AJ82))</f>
        <v>0</v>
      </c>
      <c r="AK81" s="361"/>
      <c r="AL81" s="361">
        <f>((AL82-AL84)/(AL82))</f>
        <v>0</v>
      </c>
      <c r="AM81" s="361"/>
      <c r="AN81" s="361">
        <f>((AN82-AN84)/(AN82))</f>
        <v>0</v>
      </c>
      <c r="AO81" s="361"/>
      <c r="AP81" s="361">
        <f>((AP82-AP84)/(AP82))</f>
        <v>0</v>
      </c>
      <c r="AQ81" s="361"/>
      <c r="AR81" s="361">
        <f>((AR82-AR84)/(AR82))</f>
        <v>0</v>
      </c>
      <c r="AS81" s="361"/>
      <c r="AT81" s="361">
        <f>((AT82-AT84)/(AT82))</f>
        <v>0</v>
      </c>
      <c r="AU81" s="361"/>
      <c r="AV81" s="361">
        <f>((AV82-AV84)/(AV82))</f>
        <v>0.19142857142857142</v>
      </c>
      <c r="AW81" s="361"/>
      <c r="AX81" s="361">
        <f>((AX82-AX84)/(AX82))</f>
        <v>0.02261904761904762</v>
      </c>
      <c r="AY81" s="361"/>
      <c r="AZ81" s="361">
        <f>((AZ82-AZ84)/(AZ82))</f>
        <v>0.12095238095238095</v>
      </c>
      <c r="BA81" s="361"/>
      <c r="BB81" s="361">
        <f>((BB82-BB84)/(BB82))</f>
        <v>0.16952380952380952</v>
      </c>
      <c r="BC81" s="361"/>
      <c r="BD81" s="361">
        <f>((BD82-BD84)/(BD82))</f>
        <v>0.07404761904761904</v>
      </c>
      <c r="BE81" s="361"/>
      <c r="BF81" s="361">
        <f>((BF82-BF84)/(BF82))</f>
        <v>0.07761904761904762</v>
      </c>
      <c r="BG81" s="361"/>
      <c r="BH81" s="361" t="e">
        <f>((BH82-BH84)/(BH82))</f>
        <v>#DIV/0!</v>
      </c>
      <c r="BI81" s="361"/>
      <c r="BJ81" s="361" t="e">
        <f>((BJ82-BJ84)/(BJ82))</f>
        <v>#DIV/0!</v>
      </c>
      <c r="BK81" s="361"/>
      <c r="BL81" s="361" t="e">
        <f>((BL82-BL84)/(BL82))</f>
        <v>#DIV/0!</v>
      </c>
      <c r="BM81" s="361"/>
      <c r="BN81" s="361" t="e">
        <f>((BN82-BN84)/(BN82))</f>
        <v>#DIV/0!</v>
      </c>
      <c r="BO81" s="361"/>
      <c r="BP81" s="361" t="e">
        <f>((BP82-BP84)/(BP82))</f>
        <v>#DIV/0!</v>
      </c>
      <c r="BQ81" s="361"/>
      <c r="BR81" s="361" t="e">
        <f>((BR82-BR84)/(BR82))</f>
        <v>#DIV/0!</v>
      </c>
      <c r="BS81" s="361"/>
      <c r="BT81" s="361" t="e">
        <f>((BT82-BT84)/(BT82))</f>
        <v>#DIV/0!</v>
      </c>
      <c r="BU81" s="361"/>
    </row>
    <row r="82" spans="1:73" s="283" customFormat="1" ht="12.75" customHeight="1">
      <c r="A82" s="285" t="s">
        <v>231</v>
      </c>
      <c r="B82" s="360">
        <v>2000</v>
      </c>
      <c r="C82" s="360"/>
      <c r="D82" s="360">
        <v>2000</v>
      </c>
      <c r="E82" s="360"/>
      <c r="F82" s="360">
        <v>2000</v>
      </c>
      <c r="G82" s="360"/>
      <c r="H82" s="360">
        <v>2100</v>
      </c>
      <c r="I82" s="360"/>
      <c r="J82" s="360">
        <v>2996</v>
      </c>
      <c r="K82" s="360"/>
      <c r="L82" s="360">
        <v>2867</v>
      </c>
      <c r="M82" s="360"/>
      <c r="N82" s="360">
        <v>2672</v>
      </c>
      <c r="O82" s="360"/>
      <c r="P82" s="354">
        <v>2730</v>
      </c>
      <c r="Q82" s="354"/>
      <c r="R82" s="354">
        <v>2920</v>
      </c>
      <c r="S82" s="354"/>
      <c r="T82" s="354">
        <v>2920</v>
      </c>
      <c r="U82" s="354"/>
      <c r="V82" s="354">
        <v>2920</v>
      </c>
      <c r="W82" s="354"/>
      <c r="X82" s="354">
        <v>2920</v>
      </c>
      <c r="Y82" s="354"/>
      <c r="Z82" s="357">
        <v>2900</v>
      </c>
      <c r="AA82" s="358"/>
      <c r="AB82" s="359">
        <v>2900</v>
      </c>
      <c r="AC82" s="359"/>
      <c r="AD82" s="357">
        <v>3067</v>
      </c>
      <c r="AE82" s="358"/>
      <c r="AF82" s="341">
        <v>2652</v>
      </c>
      <c r="AG82" s="343"/>
      <c r="AH82" s="357">
        <v>3336</v>
      </c>
      <c r="AI82" s="358"/>
      <c r="AJ82" s="359">
        <v>3438</v>
      </c>
      <c r="AK82" s="359"/>
      <c r="AL82" s="341">
        <v>3176</v>
      </c>
      <c r="AM82" s="343"/>
      <c r="AN82" s="341">
        <v>3704</v>
      </c>
      <c r="AO82" s="343"/>
      <c r="AP82" s="341">
        <v>3254</v>
      </c>
      <c r="AQ82" s="343"/>
      <c r="AR82" s="357">
        <v>4881</v>
      </c>
      <c r="AS82" s="358"/>
      <c r="AT82" s="357">
        <v>3406</v>
      </c>
      <c r="AU82" s="358"/>
      <c r="AV82" s="341">
        <v>4200</v>
      </c>
      <c r="AW82" s="343"/>
      <c r="AX82" s="341">
        <v>4200</v>
      </c>
      <c r="AY82" s="343"/>
      <c r="AZ82" s="341">
        <v>4200</v>
      </c>
      <c r="BA82" s="342"/>
      <c r="BB82" s="341">
        <v>4200</v>
      </c>
      <c r="BC82" s="342"/>
      <c r="BD82" s="344">
        <v>4200</v>
      </c>
      <c r="BE82" s="345"/>
      <c r="BF82" s="344">
        <v>4200</v>
      </c>
      <c r="BG82" s="345"/>
      <c r="BH82" s="341"/>
      <c r="BI82" s="342"/>
      <c r="BJ82" s="341"/>
      <c r="BK82" s="342"/>
      <c r="BL82" s="341"/>
      <c r="BM82" s="342"/>
      <c r="BN82" s="341"/>
      <c r="BO82" s="342"/>
      <c r="BP82" s="341"/>
      <c r="BQ82" s="342"/>
      <c r="BR82" s="341"/>
      <c r="BS82" s="342"/>
      <c r="BT82" s="341"/>
      <c r="BU82" s="342"/>
    </row>
    <row r="83" spans="1:73" s="283" customFormat="1" ht="12.75">
      <c r="A83" s="287" t="s">
        <v>232</v>
      </c>
      <c r="B83" s="352">
        <v>513</v>
      </c>
      <c r="C83" s="352"/>
      <c r="D83" s="356">
        <v>1175</v>
      </c>
      <c r="E83" s="356"/>
      <c r="F83" s="352">
        <v>1390</v>
      </c>
      <c r="G83" s="352"/>
      <c r="H83" s="354">
        <v>1218</v>
      </c>
      <c r="I83" s="354"/>
      <c r="J83" s="354">
        <v>1677</v>
      </c>
      <c r="K83" s="354"/>
      <c r="L83" s="354">
        <v>1687</v>
      </c>
      <c r="M83" s="354"/>
      <c r="N83" s="354">
        <v>1903</v>
      </c>
      <c r="O83" s="354"/>
      <c r="P83" s="354">
        <v>2215</v>
      </c>
      <c r="Q83" s="354"/>
      <c r="R83" s="354">
        <v>2083</v>
      </c>
      <c r="S83" s="354"/>
      <c r="T83" s="354">
        <v>2548</v>
      </c>
      <c r="U83" s="354"/>
      <c r="V83" s="354">
        <v>2427</v>
      </c>
      <c r="W83" s="354"/>
      <c r="X83" s="341">
        <v>2584</v>
      </c>
      <c r="Y83" s="355"/>
      <c r="Z83" s="341">
        <v>2725</v>
      </c>
      <c r="AA83" s="342"/>
      <c r="AB83" s="348">
        <v>2533</v>
      </c>
      <c r="AC83" s="349"/>
      <c r="AD83" s="341">
        <v>3291</v>
      </c>
      <c r="AE83" s="342"/>
      <c r="AF83" s="341">
        <v>2553</v>
      </c>
      <c r="AG83" s="343"/>
      <c r="AH83" s="341">
        <v>2922</v>
      </c>
      <c r="AI83" s="342"/>
      <c r="AJ83" s="348">
        <v>2874</v>
      </c>
      <c r="AK83" s="349"/>
      <c r="AL83" s="341">
        <v>2912</v>
      </c>
      <c r="AM83" s="343"/>
      <c r="AN83" s="341">
        <v>3402</v>
      </c>
      <c r="AO83" s="343"/>
      <c r="AP83" s="341">
        <v>2903</v>
      </c>
      <c r="AQ83" s="343"/>
      <c r="AR83" s="341">
        <v>3689</v>
      </c>
      <c r="AS83" s="342"/>
      <c r="AT83" s="341">
        <v>3182</v>
      </c>
      <c r="AU83" s="342"/>
      <c r="AV83" s="341">
        <v>3050</v>
      </c>
      <c r="AW83" s="343"/>
      <c r="AX83" s="341">
        <v>3700</v>
      </c>
      <c r="AY83" s="343"/>
      <c r="AZ83" s="341">
        <v>3455</v>
      </c>
      <c r="BA83" s="342"/>
      <c r="BB83" s="341">
        <v>3420</v>
      </c>
      <c r="BC83" s="342"/>
      <c r="BD83" s="344">
        <v>3664</v>
      </c>
      <c r="BE83" s="345"/>
      <c r="BF83" s="344">
        <v>3620</v>
      </c>
      <c r="BG83" s="345"/>
      <c r="BH83" s="341"/>
      <c r="BI83" s="342"/>
      <c r="BJ83" s="341"/>
      <c r="BK83" s="342"/>
      <c r="BL83" s="341"/>
      <c r="BM83" s="342"/>
      <c r="BN83" s="341"/>
      <c r="BO83" s="342"/>
      <c r="BP83" s="341"/>
      <c r="BQ83" s="342"/>
      <c r="BR83" s="341"/>
      <c r="BS83" s="342"/>
      <c r="BT83" s="341"/>
      <c r="BU83" s="342"/>
    </row>
    <row r="84" spans="1:73" s="283" customFormat="1" ht="12.75">
      <c r="A84" s="287" t="s">
        <v>233</v>
      </c>
      <c r="B84" s="352">
        <v>467</v>
      </c>
      <c r="C84" s="352"/>
      <c r="D84" s="353">
        <v>1048</v>
      </c>
      <c r="E84" s="353"/>
      <c r="F84" s="352">
        <v>1532</v>
      </c>
      <c r="G84" s="352"/>
      <c r="H84" s="350">
        <v>1660</v>
      </c>
      <c r="I84" s="350"/>
      <c r="J84" s="350">
        <v>2750</v>
      </c>
      <c r="K84" s="350"/>
      <c r="L84" s="350">
        <v>2503</v>
      </c>
      <c r="M84" s="350"/>
      <c r="N84" s="350">
        <v>2585</v>
      </c>
      <c r="O84" s="350"/>
      <c r="P84" s="350">
        <v>2692</v>
      </c>
      <c r="Q84" s="350"/>
      <c r="R84" s="350">
        <v>2390</v>
      </c>
      <c r="S84" s="350"/>
      <c r="T84" s="350">
        <v>2776</v>
      </c>
      <c r="U84" s="350"/>
      <c r="V84" s="350">
        <v>2573</v>
      </c>
      <c r="W84" s="350"/>
      <c r="X84" s="346">
        <v>2914</v>
      </c>
      <c r="Y84" s="351"/>
      <c r="Z84" s="346">
        <v>2836</v>
      </c>
      <c r="AA84" s="347"/>
      <c r="AB84" s="348">
        <v>2535</v>
      </c>
      <c r="AC84" s="349"/>
      <c r="AD84" s="341">
        <v>3067</v>
      </c>
      <c r="AE84" s="342"/>
      <c r="AF84" s="341">
        <v>2652</v>
      </c>
      <c r="AG84" s="343"/>
      <c r="AH84" s="341">
        <v>3336</v>
      </c>
      <c r="AI84" s="342"/>
      <c r="AJ84" s="348">
        <v>3438</v>
      </c>
      <c r="AK84" s="349"/>
      <c r="AL84" s="341">
        <v>3176</v>
      </c>
      <c r="AM84" s="343"/>
      <c r="AN84" s="341">
        <v>3704</v>
      </c>
      <c r="AO84" s="343"/>
      <c r="AP84" s="341">
        <v>3254</v>
      </c>
      <c r="AQ84" s="343"/>
      <c r="AR84" s="341">
        <v>4881</v>
      </c>
      <c r="AS84" s="342"/>
      <c r="AT84" s="341">
        <v>3406</v>
      </c>
      <c r="AU84" s="342"/>
      <c r="AV84" s="341">
        <v>3396</v>
      </c>
      <c r="AW84" s="343"/>
      <c r="AX84" s="341">
        <v>4105</v>
      </c>
      <c r="AY84" s="343"/>
      <c r="AZ84" s="341">
        <v>3692</v>
      </c>
      <c r="BA84" s="342"/>
      <c r="BB84" s="341">
        <v>3488</v>
      </c>
      <c r="BC84" s="342"/>
      <c r="BD84" s="344">
        <v>3889</v>
      </c>
      <c r="BE84" s="345"/>
      <c r="BF84" s="344">
        <v>3874</v>
      </c>
      <c r="BG84" s="345"/>
      <c r="BH84" s="341"/>
      <c r="BI84" s="342"/>
      <c r="BJ84" s="341"/>
      <c r="BK84" s="342"/>
      <c r="BL84" s="341"/>
      <c r="BM84" s="342"/>
      <c r="BN84" s="341"/>
      <c r="BO84" s="342"/>
      <c r="BP84" s="341"/>
      <c r="BQ84" s="342"/>
      <c r="BR84" s="341"/>
      <c r="BS84" s="342"/>
      <c r="BT84" s="341"/>
      <c r="BU84" s="342"/>
    </row>
    <row r="85" spans="1:73" s="288" customFormat="1" ht="5.25" customHeight="1">
      <c r="A85" s="250"/>
      <c r="B85" s="251"/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P85" s="251"/>
      <c r="AQ85" s="251"/>
      <c r="AR85" s="251"/>
      <c r="AS85" s="251"/>
      <c r="AT85" s="251"/>
      <c r="AU85" s="251"/>
      <c r="AV85" s="251"/>
      <c r="AW85" s="251"/>
      <c r="AX85" s="251"/>
      <c r="AY85" s="251"/>
      <c r="AZ85" s="251"/>
      <c r="BA85" s="251"/>
      <c r="BB85" s="251"/>
      <c r="BC85" s="251"/>
      <c r="BD85" s="251"/>
      <c r="BE85" s="251"/>
      <c r="BF85" s="251"/>
      <c r="BG85" s="251"/>
      <c r="BH85" s="251"/>
      <c r="BI85" s="251"/>
      <c r="BJ85" s="251"/>
      <c r="BK85" s="251"/>
      <c r="BL85" s="251"/>
      <c r="BM85" s="251"/>
      <c r="BN85" s="251"/>
      <c r="BO85" s="251"/>
      <c r="BP85" s="251"/>
      <c r="BQ85" s="251"/>
      <c r="BR85" s="251"/>
      <c r="BS85" s="251"/>
      <c r="BT85" s="251"/>
      <c r="BU85" s="251"/>
    </row>
    <row r="86" spans="1:73" s="238" customFormat="1" ht="12.75">
      <c r="A86" s="279" t="s">
        <v>234</v>
      </c>
      <c r="B86" s="271"/>
      <c r="C86" s="271"/>
      <c r="D86" s="271"/>
      <c r="E86" s="271"/>
      <c r="F86" s="271"/>
      <c r="G86" s="271"/>
      <c r="H86" s="271"/>
      <c r="I86" s="271"/>
      <c r="J86" s="269"/>
      <c r="K86" s="269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69"/>
      <c r="W86" s="269"/>
      <c r="X86" s="271"/>
      <c r="Y86" s="271"/>
      <c r="Z86" s="269"/>
      <c r="AA86" s="269"/>
      <c r="AB86" s="289"/>
      <c r="AC86" s="270"/>
      <c r="AD86" s="269"/>
      <c r="AE86" s="269"/>
      <c r="AF86" s="271"/>
      <c r="AG86" s="271"/>
      <c r="AH86" s="269"/>
      <c r="AI86" s="269"/>
      <c r="AJ86" s="271"/>
      <c r="AK86" s="271"/>
      <c r="AL86" s="271"/>
      <c r="AM86" s="271"/>
      <c r="AN86" s="339"/>
      <c r="AO86" s="339"/>
      <c r="AP86" s="271"/>
      <c r="AQ86" s="271"/>
      <c r="AR86" s="269"/>
      <c r="AS86" s="269"/>
      <c r="AT86" s="269"/>
      <c r="AU86" s="269"/>
      <c r="AV86" s="271"/>
      <c r="AW86" s="272"/>
      <c r="AX86" s="271"/>
      <c r="AY86" s="272"/>
      <c r="AZ86" s="271"/>
      <c r="BA86" s="272"/>
      <c r="BB86" s="269"/>
      <c r="BC86" s="270"/>
      <c r="BD86" s="269"/>
      <c r="BE86" s="270"/>
      <c r="BF86" s="280"/>
      <c r="BG86" s="274"/>
      <c r="BH86" s="269"/>
      <c r="BI86" s="270"/>
      <c r="BJ86" s="269"/>
      <c r="BK86" s="270"/>
      <c r="BL86" s="269"/>
      <c r="BM86" s="270"/>
      <c r="BN86" s="269"/>
      <c r="BO86" s="270"/>
      <c r="BP86" s="269"/>
      <c r="BQ86" s="270"/>
      <c r="BR86" s="269"/>
      <c r="BS86" s="270"/>
      <c r="BT86" s="269"/>
      <c r="BU86" s="270"/>
    </row>
    <row r="87" spans="1:73" s="238" customFormat="1" ht="12.75">
      <c r="A87" s="340" t="s">
        <v>235</v>
      </c>
      <c r="B87" s="335">
        <f>$B$10</f>
        <v>44562</v>
      </c>
      <c r="C87" s="335"/>
      <c r="D87" s="335">
        <f>$D$10</f>
        <v>44593</v>
      </c>
      <c r="E87" s="335"/>
      <c r="F87" s="335">
        <f>$F$10</f>
        <v>44621</v>
      </c>
      <c r="G87" s="335"/>
      <c r="H87" s="335">
        <f>$H$10</f>
        <v>44652</v>
      </c>
      <c r="I87" s="335"/>
      <c r="J87" s="335">
        <f>$J$10</f>
        <v>44682</v>
      </c>
      <c r="K87" s="335"/>
      <c r="L87" s="335">
        <f>$L$10</f>
        <v>44713</v>
      </c>
      <c r="M87" s="335"/>
      <c r="N87" s="335">
        <f>$N$10</f>
        <v>44743</v>
      </c>
      <c r="O87" s="335"/>
      <c r="P87" s="335">
        <f>$P$10</f>
        <v>44774</v>
      </c>
      <c r="Q87" s="335"/>
      <c r="R87" s="335">
        <f>$R$10</f>
        <v>44805</v>
      </c>
      <c r="S87" s="335"/>
      <c r="T87" s="335">
        <f>$T$10</f>
        <v>44835</v>
      </c>
      <c r="U87" s="335"/>
      <c r="V87" s="335">
        <f>$V$10</f>
        <v>44866</v>
      </c>
      <c r="W87" s="335"/>
      <c r="X87" s="335">
        <f>X10</f>
        <v>44896</v>
      </c>
      <c r="Y87" s="335"/>
      <c r="Z87" s="335">
        <f>Z10</f>
        <v>44927</v>
      </c>
      <c r="AA87" s="338"/>
      <c r="AB87" s="335">
        <f>AB10</f>
        <v>44958</v>
      </c>
      <c r="AC87" s="335"/>
      <c r="AD87" s="336">
        <f>AD10</f>
        <v>44986</v>
      </c>
      <c r="AE87" s="335"/>
      <c r="AF87" s="335">
        <f>AF10</f>
        <v>45017</v>
      </c>
      <c r="AG87" s="335"/>
      <c r="AH87" s="335">
        <f>AH10</f>
        <v>45047</v>
      </c>
      <c r="AI87" s="335"/>
      <c r="AJ87" s="335">
        <f>AJ10</f>
        <v>45078</v>
      </c>
      <c r="AK87" s="335"/>
      <c r="AL87" s="335">
        <f>AL10</f>
        <v>45108</v>
      </c>
      <c r="AM87" s="335"/>
      <c r="AN87" s="337">
        <f>AN10</f>
        <v>45139</v>
      </c>
      <c r="AO87" s="337"/>
      <c r="AP87" s="335">
        <f>AP10</f>
        <v>45170</v>
      </c>
      <c r="AQ87" s="335"/>
      <c r="AR87" s="335">
        <f>AR10</f>
        <v>45200</v>
      </c>
      <c r="AS87" s="335"/>
      <c r="AT87" s="335">
        <f>AT10</f>
        <v>45231</v>
      </c>
      <c r="AU87" s="335"/>
      <c r="AV87" s="335">
        <f>AV10</f>
        <v>45261</v>
      </c>
      <c r="AW87" s="335"/>
      <c r="AX87" s="335">
        <f>AX10</f>
        <v>45292</v>
      </c>
      <c r="AY87" s="335"/>
      <c r="AZ87" s="335">
        <f>AZ10</f>
        <v>45323</v>
      </c>
      <c r="BA87" s="335"/>
      <c r="BB87" s="335">
        <f>BB10</f>
        <v>45352</v>
      </c>
      <c r="BC87" s="335"/>
      <c r="BD87" s="335">
        <f>BD10</f>
        <v>45383</v>
      </c>
      <c r="BE87" s="335"/>
      <c r="BF87" s="335">
        <f>BF10</f>
        <v>45413</v>
      </c>
      <c r="BG87" s="335"/>
      <c r="BH87" s="335">
        <f>BH10</f>
        <v>45444</v>
      </c>
      <c r="BI87" s="335"/>
      <c r="BJ87" s="335">
        <f>BJ10</f>
        <v>45474</v>
      </c>
      <c r="BK87" s="335"/>
      <c r="BL87" s="335">
        <f>BL10</f>
        <v>45505</v>
      </c>
      <c r="BM87" s="335"/>
      <c r="BN87" s="335">
        <f>BN10</f>
        <v>45536</v>
      </c>
      <c r="BO87" s="335"/>
      <c r="BP87" s="335">
        <f>BP10</f>
        <v>45566</v>
      </c>
      <c r="BQ87" s="335"/>
      <c r="BR87" s="335">
        <f>BR10</f>
        <v>45597</v>
      </c>
      <c r="BS87" s="335"/>
      <c r="BT87" s="335">
        <f>BT10</f>
        <v>45627</v>
      </c>
      <c r="BU87" s="335"/>
    </row>
    <row r="88" spans="1:73" s="238" customFormat="1" ht="25.5">
      <c r="A88" s="340"/>
      <c r="B88" s="290" t="s">
        <v>236</v>
      </c>
      <c r="C88" s="290" t="s">
        <v>237</v>
      </c>
      <c r="D88" s="290" t="s">
        <v>236</v>
      </c>
      <c r="E88" s="290" t="s">
        <v>237</v>
      </c>
      <c r="F88" s="290" t="s">
        <v>236</v>
      </c>
      <c r="G88" s="290" t="s">
        <v>237</v>
      </c>
      <c r="H88" s="290" t="s">
        <v>236</v>
      </c>
      <c r="I88" s="290" t="s">
        <v>237</v>
      </c>
      <c r="J88" s="290" t="s">
        <v>236</v>
      </c>
      <c r="K88" s="290" t="s">
        <v>237</v>
      </c>
      <c r="L88" s="290" t="s">
        <v>236</v>
      </c>
      <c r="M88" s="290" t="s">
        <v>237</v>
      </c>
      <c r="N88" s="290" t="s">
        <v>236</v>
      </c>
      <c r="O88" s="290" t="s">
        <v>237</v>
      </c>
      <c r="P88" s="290" t="s">
        <v>236</v>
      </c>
      <c r="Q88" s="290" t="s">
        <v>237</v>
      </c>
      <c r="R88" s="290" t="s">
        <v>236</v>
      </c>
      <c r="S88" s="290" t="s">
        <v>237</v>
      </c>
      <c r="T88" s="290" t="s">
        <v>236</v>
      </c>
      <c r="U88" s="290" t="s">
        <v>237</v>
      </c>
      <c r="V88" s="290" t="s">
        <v>236</v>
      </c>
      <c r="W88" s="290" t="s">
        <v>237</v>
      </c>
      <c r="X88" s="290" t="s">
        <v>236</v>
      </c>
      <c r="Y88" s="290" t="s">
        <v>237</v>
      </c>
      <c r="Z88" s="290" t="s">
        <v>236</v>
      </c>
      <c r="AA88" s="291" t="s">
        <v>237</v>
      </c>
      <c r="AB88" s="290" t="s">
        <v>236</v>
      </c>
      <c r="AC88" s="290" t="s">
        <v>237</v>
      </c>
      <c r="AD88" s="292" t="s">
        <v>236</v>
      </c>
      <c r="AE88" s="290" t="s">
        <v>237</v>
      </c>
      <c r="AF88" s="290" t="s">
        <v>236</v>
      </c>
      <c r="AG88" s="290" t="s">
        <v>237</v>
      </c>
      <c r="AH88" s="290" t="s">
        <v>236</v>
      </c>
      <c r="AI88" s="290" t="s">
        <v>237</v>
      </c>
      <c r="AJ88" s="290" t="s">
        <v>236</v>
      </c>
      <c r="AK88" s="290" t="s">
        <v>237</v>
      </c>
      <c r="AL88" s="290" t="s">
        <v>236</v>
      </c>
      <c r="AM88" s="290" t="s">
        <v>237</v>
      </c>
      <c r="AN88" s="290" t="s">
        <v>236</v>
      </c>
      <c r="AO88" s="290" t="s">
        <v>237</v>
      </c>
      <c r="AP88" s="290" t="s">
        <v>236</v>
      </c>
      <c r="AQ88" s="290" t="s">
        <v>237</v>
      </c>
      <c r="AR88" s="290" t="s">
        <v>236</v>
      </c>
      <c r="AS88" s="290" t="s">
        <v>237</v>
      </c>
      <c r="AT88" s="290" t="s">
        <v>236</v>
      </c>
      <c r="AU88" s="290" t="s">
        <v>237</v>
      </c>
      <c r="AV88" s="290" t="s">
        <v>236</v>
      </c>
      <c r="AW88" s="290" t="s">
        <v>237</v>
      </c>
      <c r="AX88" s="290" t="s">
        <v>236</v>
      </c>
      <c r="AY88" s="290" t="s">
        <v>237</v>
      </c>
      <c r="AZ88" s="290" t="s">
        <v>236</v>
      </c>
      <c r="BA88" s="290" t="s">
        <v>237</v>
      </c>
      <c r="BB88" s="290" t="s">
        <v>236</v>
      </c>
      <c r="BC88" s="290" t="s">
        <v>237</v>
      </c>
      <c r="BD88" s="290" t="s">
        <v>236</v>
      </c>
      <c r="BE88" s="290" t="s">
        <v>237</v>
      </c>
      <c r="BF88" s="290" t="s">
        <v>236</v>
      </c>
      <c r="BG88" s="290" t="s">
        <v>237</v>
      </c>
      <c r="BH88" s="290" t="s">
        <v>236</v>
      </c>
      <c r="BI88" s="290" t="s">
        <v>237</v>
      </c>
      <c r="BJ88" s="290" t="s">
        <v>236</v>
      </c>
      <c r="BK88" s="290" t="s">
        <v>237</v>
      </c>
      <c r="BL88" s="290" t="s">
        <v>236</v>
      </c>
      <c r="BM88" s="290" t="s">
        <v>237</v>
      </c>
      <c r="BN88" s="290" t="s">
        <v>236</v>
      </c>
      <c r="BO88" s="290" t="s">
        <v>237</v>
      </c>
      <c r="BP88" s="290" t="s">
        <v>236</v>
      </c>
      <c r="BQ88" s="290" t="s">
        <v>237</v>
      </c>
      <c r="BR88" s="290" t="s">
        <v>236</v>
      </c>
      <c r="BS88" s="290" t="s">
        <v>237</v>
      </c>
      <c r="BT88" s="290" t="s">
        <v>236</v>
      </c>
      <c r="BU88" s="290" t="s">
        <v>237</v>
      </c>
    </row>
    <row r="89" spans="1:73" s="238" customFormat="1" ht="12.75">
      <c r="A89" s="293" t="s">
        <v>238</v>
      </c>
      <c r="B89" s="294">
        <v>0</v>
      </c>
      <c r="C89" s="294">
        <v>0</v>
      </c>
      <c r="D89" s="294">
        <v>0</v>
      </c>
      <c r="E89" s="294">
        <v>0</v>
      </c>
      <c r="F89" s="294">
        <v>0</v>
      </c>
      <c r="G89" s="294">
        <v>0</v>
      </c>
      <c r="H89" s="295" t="s">
        <v>73</v>
      </c>
      <c r="I89" s="295">
        <v>0</v>
      </c>
      <c r="J89" s="295" t="s">
        <v>73</v>
      </c>
      <c r="K89" s="296">
        <v>0</v>
      </c>
      <c r="L89" s="295" t="s">
        <v>73</v>
      </c>
      <c r="M89" s="296">
        <v>0</v>
      </c>
      <c r="N89" s="295" t="s">
        <v>73</v>
      </c>
      <c r="O89" s="295">
        <v>0</v>
      </c>
      <c r="P89" s="295" t="s">
        <v>73</v>
      </c>
      <c r="Q89" s="296">
        <v>0</v>
      </c>
      <c r="R89" s="297" t="s">
        <v>73</v>
      </c>
      <c r="S89" s="296">
        <v>0</v>
      </c>
      <c r="T89" s="295" t="s">
        <v>73</v>
      </c>
      <c r="U89" s="297" t="s">
        <v>73</v>
      </c>
      <c r="V89" s="295" t="s">
        <v>73</v>
      </c>
      <c r="W89" s="298" t="s">
        <v>73</v>
      </c>
      <c r="X89" s="297" t="s">
        <v>73</v>
      </c>
      <c r="Y89" s="297" t="s">
        <v>73</v>
      </c>
      <c r="Z89" s="297" t="s">
        <v>73</v>
      </c>
      <c r="AA89" s="297" t="s">
        <v>73</v>
      </c>
      <c r="AB89" s="297" t="s">
        <v>73</v>
      </c>
      <c r="AC89" s="297" t="s">
        <v>73</v>
      </c>
      <c r="AD89" s="67" t="s">
        <v>239</v>
      </c>
      <c r="AE89" s="299" t="s">
        <v>239</v>
      </c>
      <c r="AF89" s="67" t="s">
        <v>239</v>
      </c>
      <c r="AG89" s="300" t="s">
        <v>239</v>
      </c>
      <c r="AH89" s="67" t="s">
        <v>239</v>
      </c>
      <c r="AI89" s="299" t="s">
        <v>239</v>
      </c>
      <c r="AJ89" s="301" t="s">
        <v>239</v>
      </c>
      <c r="AK89" s="301" t="s">
        <v>239</v>
      </c>
      <c r="AL89" s="67" t="s">
        <v>239</v>
      </c>
      <c r="AM89" s="300" t="s">
        <v>239</v>
      </c>
      <c r="AN89" s="67" t="s">
        <v>239</v>
      </c>
      <c r="AO89" s="300" t="s">
        <v>239</v>
      </c>
      <c r="AP89" s="67" t="s">
        <v>239</v>
      </c>
      <c r="AQ89" s="300" t="s">
        <v>239</v>
      </c>
      <c r="AR89" s="67" t="s">
        <v>239</v>
      </c>
      <c r="AS89" s="299" t="s">
        <v>239</v>
      </c>
      <c r="AT89" s="67" t="s">
        <v>239</v>
      </c>
      <c r="AU89" s="299" t="s">
        <v>239</v>
      </c>
      <c r="AV89" s="67" t="s">
        <v>239</v>
      </c>
      <c r="AW89" s="300" t="s">
        <v>239</v>
      </c>
      <c r="AX89" s="67" t="s">
        <v>239</v>
      </c>
      <c r="AY89" s="300" t="s">
        <v>239</v>
      </c>
      <c r="AZ89" s="67" t="s">
        <v>239</v>
      </c>
      <c r="BA89" s="300" t="s">
        <v>239</v>
      </c>
      <c r="BB89" s="302" t="s">
        <v>239</v>
      </c>
      <c r="BC89" s="303" t="s">
        <v>239</v>
      </c>
      <c r="BD89" s="74" t="s">
        <v>239</v>
      </c>
      <c r="BE89" s="304" t="s">
        <v>239</v>
      </c>
      <c r="BF89" s="74" t="s">
        <v>239</v>
      </c>
      <c r="BG89" s="304" t="s">
        <v>239</v>
      </c>
      <c r="BH89" s="302"/>
      <c r="BI89" s="303"/>
      <c r="BJ89" s="302"/>
      <c r="BK89" s="303"/>
      <c r="BL89" s="302"/>
      <c r="BM89" s="303"/>
      <c r="BN89" s="302"/>
      <c r="BO89" s="303"/>
      <c r="BP89" s="302"/>
      <c r="BQ89" s="303"/>
      <c r="BR89" s="302"/>
      <c r="BS89" s="303"/>
      <c r="BT89" s="302"/>
      <c r="BU89" s="303"/>
    </row>
    <row r="90" spans="1:73" s="238" customFormat="1" ht="12.75">
      <c r="A90" s="293" t="s">
        <v>240</v>
      </c>
      <c r="B90" s="294">
        <v>0</v>
      </c>
      <c r="C90" s="294">
        <v>0</v>
      </c>
      <c r="D90" s="294">
        <v>0</v>
      </c>
      <c r="E90" s="294">
        <v>0</v>
      </c>
      <c r="F90" s="294">
        <v>0</v>
      </c>
      <c r="G90" s="294">
        <v>0</v>
      </c>
      <c r="H90" s="295" t="s">
        <v>73</v>
      </c>
      <c r="I90" s="295">
        <v>0.0001</v>
      </c>
      <c r="J90" s="295" t="s">
        <v>73</v>
      </c>
      <c r="K90" s="296">
        <v>0.0001</v>
      </c>
      <c r="L90" s="295" t="s">
        <v>73</v>
      </c>
      <c r="M90" s="296">
        <v>0</v>
      </c>
      <c r="N90" s="295" t="s">
        <v>73</v>
      </c>
      <c r="O90" s="295">
        <v>0.0002</v>
      </c>
      <c r="P90" s="295" t="s">
        <v>73</v>
      </c>
      <c r="Q90" s="296">
        <v>0.0003</v>
      </c>
      <c r="R90" s="297" t="s">
        <v>73</v>
      </c>
      <c r="S90" s="296">
        <v>0.0003</v>
      </c>
      <c r="T90" s="295" t="s">
        <v>73</v>
      </c>
      <c r="U90" s="297" t="s">
        <v>73</v>
      </c>
      <c r="V90" s="295" t="s">
        <v>73</v>
      </c>
      <c r="W90" s="298" t="s">
        <v>73</v>
      </c>
      <c r="X90" s="297" t="s">
        <v>73</v>
      </c>
      <c r="Y90" s="297" t="s">
        <v>73</v>
      </c>
      <c r="Z90" s="297" t="s">
        <v>73</v>
      </c>
      <c r="AA90" s="297" t="s">
        <v>73</v>
      </c>
      <c r="AB90" s="297" t="s">
        <v>73</v>
      </c>
      <c r="AC90" s="297" t="s">
        <v>73</v>
      </c>
      <c r="AD90" s="305" t="s">
        <v>239</v>
      </c>
      <c r="AE90" s="306" t="s">
        <v>239</v>
      </c>
      <c r="AF90" s="55" t="s">
        <v>239</v>
      </c>
      <c r="AG90" s="307" t="s">
        <v>239</v>
      </c>
      <c r="AH90" s="305" t="s">
        <v>239</v>
      </c>
      <c r="AI90" s="306" t="s">
        <v>239</v>
      </c>
      <c r="AJ90" s="308" t="s">
        <v>239</v>
      </c>
      <c r="AK90" s="308" t="s">
        <v>239</v>
      </c>
      <c r="AL90" s="55" t="s">
        <v>239</v>
      </c>
      <c r="AM90" s="307" t="s">
        <v>239</v>
      </c>
      <c r="AN90" s="55" t="s">
        <v>239</v>
      </c>
      <c r="AO90" s="307" t="s">
        <v>239</v>
      </c>
      <c r="AP90" s="55" t="s">
        <v>239</v>
      </c>
      <c r="AQ90" s="307" t="s">
        <v>239</v>
      </c>
      <c r="AR90" s="305" t="s">
        <v>239</v>
      </c>
      <c r="AS90" s="306" t="s">
        <v>239</v>
      </c>
      <c r="AT90" s="305" t="s">
        <v>239</v>
      </c>
      <c r="AU90" s="306" t="s">
        <v>239</v>
      </c>
      <c r="AV90" s="55" t="s">
        <v>239</v>
      </c>
      <c r="AW90" s="307" t="s">
        <v>239</v>
      </c>
      <c r="AX90" s="55" t="s">
        <v>239</v>
      </c>
      <c r="AY90" s="307" t="s">
        <v>239</v>
      </c>
      <c r="AZ90" s="55" t="s">
        <v>239</v>
      </c>
      <c r="BA90" s="307" t="s">
        <v>239</v>
      </c>
      <c r="BB90" s="309" t="s">
        <v>239</v>
      </c>
      <c r="BC90" s="310" t="s">
        <v>239</v>
      </c>
      <c r="BD90" s="69" t="s">
        <v>239</v>
      </c>
      <c r="BE90" s="311" t="s">
        <v>239</v>
      </c>
      <c r="BF90" s="69" t="s">
        <v>239</v>
      </c>
      <c r="BG90" s="311" t="s">
        <v>239</v>
      </c>
      <c r="BH90" s="309"/>
      <c r="BI90" s="310"/>
      <c r="BJ90" s="309"/>
      <c r="BK90" s="310"/>
      <c r="BL90" s="309"/>
      <c r="BM90" s="310"/>
      <c r="BN90" s="309"/>
      <c r="BO90" s="310"/>
      <c r="BP90" s="309"/>
      <c r="BQ90" s="310"/>
      <c r="BR90" s="309"/>
      <c r="BS90" s="310"/>
      <c r="BT90" s="309"/>
      <c r="BU90" s="310"/>
    </row>
    <row r="91" spans="1:73" s="288" customFormat="1" ht="12.75">
      <c r="A91" s="293" t="s">
        <v>241</v>
      </c>
      <c r="B91" s="294">
        <v>0</v>
      </c>
      <c r="C91" s="294">
        <v>0.0053</v>
      </c>
      <c r="D91" s="294">
        <v>0</v>
      </c>
      <c r="E91" s="294">
        <v>0.0073</v>
      </c>
      <c r="F91" s="294">
        <v>0</v>
      </c>
      <c r="G91" s="294">
        <v>0.0068</v>
      </c>
      <c r="H91" s="295" t="s">
        <v>73</v>
      </c>
      <c r="I91" s="295">
        <v>0.006</v>
      </c>
      <c r="J91" s="295" t="s">
        <v>73</v>
      </c>
      <c r="K91" s="296">
        <v>0.0048</v>
      </c>
      <c r="L91" s="295" t="s">
        <v>73</v>
      </c>
      <c r="M91" s="296">
        <v>0.0133</v>
      </c>
      <c r="N91" s="295" t="s">
        <v>73</v>
      </c>
      <c r="O91" s="295">
        <v>0.0084</v>
      </c>
      <c r="P91" s="295" t="s">
        <v>73</v>
      </c>
      <c r="Q91" s="296">
        <v>0.0105</v>
      </c>
      <c r="R91" s="297" t="s">
        <v>73</v>
      </c>
      <c r="S91" s="296">
        <v>0.005</v>
      </c>
      <c r="T91" s="295" t="s">
        <v>73</v>
      </c>
      <c r="U91" s="296">
        <v>0.0055</v>
      </c>
      <c r="V91" s="295" t="s">
        <v>73</v>
      </c>
      <c r="W91" s="298">
        <v>0.0054</v>
      </c>
      <c r="X91" s="297" t="s">
        <v>73</v>
      </c>
      <c r="Y91" s="296">
        <v>0.016</v>
      </c>
      <c r="Z91" s="297" t="s">
        <v>73</v>
      </c>
      <c r="AA91" s="296">
        <v>0.0053</v>
      </c>
      <c r="AB91" s="297" t="s">
        <v>73</v>
      </c>
      <c r="AC91" s="296">
        <v>0.0102</v>
      </c>
      <c r="AD91" s="305" t="s">
        <v>239</v>
      </c>
      <c r="AE91" s="312">
        <v>0.0069</v>
      </c>
      <c r="AF91" s="55" t="s">
        <v>239</v>
      </c>
      <c r="AG91" s="310">
        <v>0.0066</v>
      </c>
      <c r="AH91" s="305" t="s">
        <v>239</v>
      </c>
      <c r="AI91" s="312">
        <v>0.0052</v>
      </c>
      <c r="AJ91" s="308" t="s">
        <v>239</v>
      </c>
      <c r="AK91" s="313">
        <v>0.006</v>
      </c>
      <c r="AL91" s="55" t="s">
        <v>239</v>
      </c>
      <c r="AM91" s="310">
        <v>0.0039</v>
      </c>
      <c r="AN91" s="55" t="s">
        <v>239</v>
      </c>
      <c r="AO91" s="310">
        <v>0.0059</v>
      </c>
      <c r="AP91" s="55" t="s">
        <v>239</v>
      </c>
      <c r="AQ91" s="310">
        <v>0.0067</v>
      </c>
      <c r="AR91" s="305" t="s">
        <v>239</v>
      </c>
      <c r="AS91" s="312">
        <v>0.0023</v>
      </c>
      <c r="AT91" s="305" t="s">
        <v>239</v>
      </c>
      <c r="AU91" s="312">
        <v>0.0054</v>
      </c>
      <c r="AV91" s="55" t="s">
        <v>239</v>
      </c>
      <c r="AW91" s="310">
        <v>0.0026</v>
      </c>
      <c r="AX91" s="55" t="s">
        <v>239</v>
      </c>
      <c r="AY91" s="310">
        <v>0.0052</v>
      </c>
      <c r="AZ91" s="55" t="s">
        <v>239</v>
      </c>
      <c r="BA91" s="310">
        <v>0.0086</v>
      </c>
      <c r="BB91" s="309" t="s">
        <v>239</v>
      </c>
      <c r="BC91" s="310">
        <v>0.0043</v>
      </c>
      <c r="BD91" s="69" t="s">
        <v>239</v>
      </c>
      <c r="BE91" s="314">
        <v>0.0035</v>
      </c>
      <c r="BF91" s="69" t="s">
        <v>239</v>
      </c>
      <c r="BG91" s="314">
        <v>0.0051</v>
      </c>
      <c r="BH91" s="309"/>
      <c r="BI91" s="310"/>
      <c r="BJ91" s="309"/>
      <c r="BK91" s="310"/>
      <c r="BL91" s="309"/>
      <c r="BM91" s="310"/>
      <c r="BN91" s="309"/>
      <c r="BO91" s="310"/>
      <c r="BP91" s="309"/>
      <c r="BQ91" s="310"/>
      <c r="BR91" s="309"/>
      <c r="BS91" s="310"/>
      <c r="BT91" s="309"/>
      <c r="BU91" s="310"/>
    </row>
    <row r="92" spans="1:73" s="288" customFormat="1" ht="12.75">
      <c r="A92" s="293" t="s">
        <v>242</v>
      </c>
      <c r="B92" s="294">
        <v>0</v>
      </c>
      <c r="C92" s="294">
        <v>0</v>
      </c>
      <c r="D92" s="294">
        <v>0</v>
      </c>
      <c r="E92" s="294">
        <v>0.0022</v>
      </c>
      <c r="F92" s="294">
        <v>0</v>
      </c>
      <c r="G92" s="294">
        <v>0.0034</v>
      </c>
      <c r="H92" s="295" t="s">
        <v>73</v>
      </c>
      <c r="I92" s="295">
        <v>0.0002</v>
      </c>
      <c r="J92" s="295" t="s">
        <v>73</v>
      </c>
      <c r="K92" s="296">
        <v>0.0002</v>
      </c>
      <c r="L92" s="295" t="s">
        <v>73</v>
      </c>
      <c r="M92" s="296">
        <v>0.0039</v>
      </c>
      <c r="N92" s="295" t="s">
        <v>73</v>
      </c>
      <c r="O92" s="295">
        <v>0.0003</v>
      </c>
      <c r="P92" s="295" t="s">
        <v>73</v>
      </c>
      <c r="Q92" s="296">
        <v>0.0024</v>
      </c>
      <c r="R92" s="297" t="s">
        <v>73</v>
      </c>
      <c r="S92" s="296">
        <v>0.0006</v>
      </c>
      <c r="T92" s="295" t="s">
        <v>73</v>
      </c>
      <c r="U92" s="296">
        <v>0.0004</v>
      </c>
      <c r="V92" s="295" t="s">
        <v>73</v>
      </c>
      <c r="W92" s="298">
        <v>0.0003</v>
      </c>
      <c r="X92" s="297" t="s">
        <v>73</v>
      </c>
      <c r="Y92" s="296">
        <v>0.0018</v>
      </c>
      <c r="Z92" s="297" t="s">
        <v>73</v>
      </c>
      <c r="AA92" s="296">
        <v>0.0004</v>
      </c>
      <c r="AB92" s="297" t="s">
        <v>73</v>
      </c>
      <c r="AC92" s="296">
        <v>0.0025</v>
      </c>
      <c r="AD92" s="305" t="s">
        <v>239</v>
      </c>
      <c r="AE92" s="312">
        <v>0.0006</v>
      </c>
      <c r="AF92" s="55" t="s">
        <v>239</v>
      </c>
      <c r="AG92" s="310">
        <v>0.0014</v>
      </c>
      <c r="AH92" s="305" t="s">
        <v>239</v>
      </c>
      <c r="AI92" s="312">
        <v>0.0005</v>
      </c>
      <c r="AJ92" s="308" t="s">
        <v>239</v>
      </c>
      <c r="AK92" s="313">
        <v>0.0018</v>
      </c>
      <c r="AL92" s="55" t="s">
        <v>239</v>
      </c>
      <c r="AM92" s="310">
        <v>0.0006</v>
      </c>
      <c r="AN92" s="55" t="s">
        <v>239</v>
      </c>
      <c r="AO92" s="310">
        <v>0.0003</v>
      </c>
      <c r="AP92" s="55" t="s">
        <v>239</v>
      </c>
      <c r="AQ92" s="310">
        <v>0.0003</v>
      </c>
      <c r="AR92" s="305" t="s">
        <v>239</v>
      </c>
      <c r="AS92" s="312">
        <v>0.0024</v>
      </c>
      <c r="AT92" s="305" t="s">
        <v>239</v>
      </c>
      <c r="AU92" s="312">
        <v>0.0018</v>
      </c>
      <c r="AV92" s="55" t="s">
        <v>239</v>
      </c>
      <c r="AW92" s="310">
        <v>0.0009</v>
      </c>
      <c r="AX92" s="55" t="s">
        <v>239</v>
      </c>
      <c r="AY92" s="310">
        <v>0.0033</v>
      </c>
      <c r="AZ92" s="55" t="s">
        <v>239</v>
      </c>
      <c r="BA92" s="310">
        <v>0.0018</v>
      </c>
      <c r="BB92" s="309" t="s">
        <v>239</v>
      </c>
      <c r="BC92" s="310">
        <v>0.002</v>
      </c>
      <c r="BD92" s="69" t="s">
        <v>239</v>
      </c>
      <c r="BE92" s="314">
        <v>0.0018</v>
      </c>
      <c r="BF92" s="69" t="s">
        <v>239</v>
      </c>
      <c r="BG92" s="314">
        <v>0.0008</v>
      </c>
      <c r="BH92" s="309"/>
      <c r="BI92" s="310"/>
      <c r="BJ92" s="309"/>
      <c r="BK92" s="310"/>
      <c r="BL92" s="309"/>
      <c r="BM92" s="310"/>
      <c r="BN92" s="309"/>
      <c r="BO92" s="310"/>
      <c r="BP92" s="309"/>
      <c r="BQ92" s="310"/>
      <c r="BR92" s="309"/>
      <c r="BS92" s="310"/>
      <c r="BT92" s="309"/>
      <c r="BU92" s="310"/>
    </row>
    <row r="93" spans="1:73" s="288" customFormat="1" ht="12.75">
      <c r="A93" s="293" t="s">
        <v>243</v>
      </c>
      <c r="B93" s="294">
        <v>0</v>
      </c>
      <c r="C93" s="294">
        <v>0.0014</v>
      </c>
      <c r="D93" s="294">
        <v>0</v>
      </c>
      <c r="E93" s="294">
        <v>0</v>
      </c>
      <c r="F93" s="294">
        <v>0</v>
      </c>
      <c r="G93" s="294">
        <v>0</v>
      </c>
      <c r="H93" s="295" t="s">
        <v>73</v>
      </c>
      <c r="I93" s="295">
        <v>0</v>
      </c>
      <c r="J93" s="295" t="s">
        <v>73</v>
      </c>
      <c r="K93" s="296">
        <v>0</v>
      </c>
      <c r="L93" s="295" t="s">
        <v>73</v>
      </c>
      <c r="M93" s="296">
        <v>0</v>
      </c>
      <c r="N93" s="295" t="s">
        <v>73</v>
      </c>
      <c r="O93" s="295">
        <v>0</v>
      </c>
      <c r="P93" s="295" t="s">
        <v>73</v>
      </c>
      <c r="Q93" s="296">
        <v>0</v>
      </c>
      <c r="R93" s="297" t="s">
        <v>73</v>
      </c>
      <c r="S93" s="297" t="s">
        <v>73</v>
      </c>
      <c r="T93" s="295" t="s">
        <v>73</v>
      </c>
      <c r="U93" s="297" t="s">
        <v>73</v>
      </c>
      <c r="V93" s="295" t="s">
        <v>73</v>
      </c>
      <c r="W93" s="298" t="s">
        <v>73</v>
      </c>
      <c r="X93" s="297" t="s">
        <v>73</v>
      </c>
      <c r="Y93" s="297" t="s">
        <v>73</v>
      </c>
      <c r="Z93" s="297" t="s">
        <v>73</v>
      </c>
      <c r="AA93" s="315" t="s">
        <v>73</v>
      </c>
      <c r="AB93" s="297" t="s">
        <v>73</v>
      </c>
      <c r="AC93" s="297" t="s">
        <v>73</v>
      </c>
      <c r="AD93" s="305" t="s">
        <v>239</v>
      </c>
      <c r="AE93" s="306" t="s">
        <v>239</v>
      </c>
      <c r="AF93" s="55" t="s">
        <v>239</v>
      </c>
      <c r="AG93" s="307" t="s">
        <v>239</v>
      </c>
      <c r="AH93" s="305" t="s">
        <v>239</v>
      </c>
      <c r="AI93" s="306" t="s">
        <v>239</v>
      </c>
      <c r="AJ93" s="308" t="s">
        <v>239</v>
      </c>
      <c r="AK93" s="308" t="s">
        <v>239</v>
      </c>
      <c r="AL93" s="55" t="s">
        <v>239</v>
      </c>
      <c r="AM93" s="307" t="s">
        <v>239</v>
      </c>
      <c r="AN93" s="55" t="s">
        <v>239</v>
      </c>
      <c r="AO93" s="307" t="s">
        <v>239</v>
      </c>
      <c r="AP93" s="55" t="s">
        <v>239</v>
      </c>
      <c r="AQ93" s="307" t="s">
        <v>239</v>
      </c>
      <c r="AR93" s="305" t="s">
        <v>239</v>
      </c>
      <c r="AS93" s="306" t="s">
        <v>239</v>
      </c>
      <c r="AT93" s="305" t="s">
        <v>239</v>
      </c>
      <c r="AU93" s="306" t="s">
        <v>239</v>
      </c>
      <c r="AV93" s="55" t="s">
        <v>239</v>
      </c>
      <c r="AW93" s="307" t="s">
        <v>239</v>
      </c>
      <c r="AX93" s="55" t="s">
        <v>239</v>
      </c>
      <c r="AY93" s="307" t="s">
        <v>239</v>
      </c>
      <c r="AZ93" s="55" t="s">
        <v>239</v>
      </c>
      <c r="BA93" s="307" t="s">
        <v>239</v>
      </c>
      <c r="BB93" s="309" t="s">
        <v>239</v>
      </c>
      <c r="BC93" s="310" t="s">
        <v>239</v>
      </c>
      <c r="BD93" s="69" t="s">
        <v>239</v>
      </c>
      <c r="BE93" s="311" t="s">
        <v>239</v>
      </c>
      <c r="BF93" s="69" t="s">
        <v>239</v>
      </c>
      <c r="BG93" s="311" t="s">
        <v>239</v>
      </c>
      <c r="BH93" s="309"/>
      <c r="BI93" s="310"/>
      <c r="BJ93" s="309"/>
      <c r="BK93" s="310"/>
      <c r="BL93" s="309"/>
      <c r="BM93" s="310"/>
      <c r="BN93" s="309"/>
      <c r="BO93" s="310"/>
      <c r="BP93" s="309"/>
      <c r="BQ93" s="310"/>
      <c r="BR93" s="309"/>
      <c r="BS93" s="310"/>
      <c r="BT93" s="309"/>
      <c r="BU93" s="310"/>
    </row>
    <row r="94" spans="1:73" s="288" customFormat="1" ht="12.75">
      <c r="A94" s="293" t="s">
        <v>244</v>
      </c>
      <c r="B94" s="294">
        <v>0</v>
      </c>
      <c r="C94" s="294">
        <v>0.0393</v>
      </c>
      <c r="D94" s="294">
        <v>0</v>
      </c>
      <c r="E94" s="294">
        <v>0.0288</v>
      </c>
      <c r="F94" s="294">
        <v>0</v>
      </c>
      <c r="G94" s="294">
        <v>0.0172</v>
      </c>
      <c r="H94" s="295" t="s">
        <v>73</v>
      </c>
      <c r="I94" s="295">
        <v>0.0201</v>
      </c>
      <c r="J94" s="295" t="s">
        <v>73</v>
      </c>
      <c r="K94" s="296">
        <v>0.0232</v>
      </c>
      <c r="L94" s="295" t="s">
        <v>73</v>
      </c>
      <c r="M94" s="296">
        <v>0.0288</v>
      </c>
      <c r="N94" s="295" t="s">
        <v>73</v>
      </c>
      <c r="O94" s="295">
        <v>0.0213</v>
      </c>
      <c r="P94" s="295" t="s">
        <v>73</v>
      </c>
      <c r="Q94" s="296">
        <v>0.0189</v>
      </c>
      <c r="R94" s="297" t="s">
        <v>73</v>
      </c>
      <c r="S94" s="296">
        <v>0.0192</v>
      </c>
      <c r="T94" s="295" t="s">
        <v>73</v>
      </c>
      <c r="U94" s="296">
        <v>0.0281</v>
      </c>
      <c r="V94" s="295" t="s">
        <v>73</v>
      </c>
      <c r="W94" s="298">
        <v>0.017</v>
      </c>
      <c r="X94" s="297" t="s">
        <v>73</v>
      </c>
      <c r="Y94" s="296">
        <v>0.0382</v>
      </c>
      <c r="Z94" s="297" t="s">
        <v>73</v>
      </c>
      <c r="AA94" s="296">
        <v>0.0265</v>
      </c>
      <c r="AB94" s="297" t="s">
        <v>73</v>
      </c>
      <c r="AC94" s="296">
        <v>0.0364</v>
      </c>
      <c r="AD94" s="305" t="s">
        <v>239</v>
      </c>
      <c r="AE94" s="312">
        <v>0.0256</v>
      </c>
      <c r="AF94" s="55" t="s">
        <v>239</v>
      </c>
      <c r="AG94" s="310">
        <v>0.0236</v>
      </c>
      <c r="AH94" s="305" t="s">
        <v>239</v>
      </c>
      <c r="AI94" s="312">
        <v>0.0178</v>
      </c>
      <c r="AJ94" s="308" t="s">
        <v>239</v>
      </c>
      <c r="AK94" s="313">
        <v>0.0186</v>
      </c>
      <c r="AL94" s="55" t="s">
        <v>239</v>
      </c>
      <c r="AM94" s="310">
        <v>0.0222</v>
      </c>
      <c r="AN94" s="55" t="s">
        <v>239</v>
      </c>
      <c r="AO94" s="310">
        <v>0.0245</v>
      </c>
      <c r="AP94" s="55" t="s">
        <v>239</v>
      </c>
      <c r="AQ94" s="310">
        <v>0.0227</v>
      </c>
      <c r="AR94" s="305" t="s">
        <v>239</v>
      </c>
      <c r="AS94" s="312">
        <v>0.0225</v>
      </c>
      <c r="AT94" s="305" t="s">
        <v>239</v>
      </c>
      <c r="AU94" s="312">
        <v>0.025</v>
      </c>
      <c r="AV94" s="55" t="s">
        <v>239</v>
      </c>
      <c r="AW94" s="310">
        <v>0.0223</v>
      </c>
      <c r="AX94" s="55" t="s">
        <v>239</v>
      </c>
      <c r="AY94" s="310">
        <v>0.0273</v>
      </c>
      <c r="AZ94" s="55" t="s">
        <v>239</v>
      </c>
      <c r="BA94" s="310">
        <v>0.0426</v>
      </c>
      <c r="BB94" s="309" t="s">
        <v>239</v>
      </c>
      <c r="BC94" s="310">
        <v>0.0278</v>
      </c>
      <c r="BD94" s="69" t="s">
        <v>239</v>
      </c>
      <c r="BE94" s="314">
        <v>0.0193</v>
      </c>
      <c r="BF94" s="69" t="s">
        <v>239</v>
      </c>
      <c r="BG94" s="314">
        <v>0.0228</v>
      </c>
      <c r="BH94" s="309"/>
      <c r="BI94" s="310"/>
      <c r="BJ94" s="309"/>
      <c r="BK94" s="310"/>
      <c r="BL94" s="309"/>
      <c r="BM94" s="310"/>
      <c r="BN94" s="309"/>
      <c r="BO94" s="310"/>
      <c r="BP94" s="309"/>
      <c r="BQ94" s="310"/>
      <c r="BR94" s="309"/>
      <c r="BS94" s="310"/>
      <c r="BT94" s="309"/>
      <c r="BU94" s="310"/>
    </row>
    <row r="95" spans="1:73" s="288" customFormat="1" ht="12.75">
      <c r="A95" s="293" t="s">
        <v>245</v>
      </c>
      <c r="B95" s="294">
        <v>0</v>
      </c>
      <c r="C95" s="294">
        <v>0</v>
      </c>
      <c r="D95" s="294">
        <v>0</v>
      </c>
      <c r="E95" s="294">
        <v>0</v>
      </c>
      <c r="F95" s="294">
        <v>0</v>
      </c>
      <c r="G95" s="294">
        <v>0</v>
      </c>
      <c r="H95" s="295" t="s">
        <v>73</v>
      </c>
      <c r="I95" s="295">
        <v>0</v>
      </c>
      <c r="J95" s="295" t="s">
        <v>73</v>
      </c>
      <c r="K95" s="296">
        <v>0</v>
      </c>
      <c r="L95" s="295" t="s">
        <v>73</v>
      </c>
      <c r="M95" s="296">
        <v>0</v>
      </c>
      <c r="N95" s="295" t="s">
        <v>73</v>
      </c>
      <c r="O95" s="295">
        <v>0</v>
      </c>
      <c r="P95" s="295" t="s">
        <v>73</v>
      </c>
      <c r="Q95" s="296">
        <v>0</v>
      </c>
      <c r="R95" s="295" t="s">
        <v>73</v>
      </c>
      <c r="S95" s="297" t="s">
        <v>73</v>
      </c>
      <c r="T95" s="295" t="s">
        <v>73</v>
      </c>
      <c r="U95" s="297" t="s">
        <v>73</v>
      </c>
      <c r="V95" s="295" t="s">
        <v>73</v>
      </c>
      <c r="W95" s="298" t="s">
        <v>73</v>
      </c>
      <c r="X95" s="297" t="s">
        <v>73</v>
      </c>
      <c r="Y95" s="297" t="s">
        <v>73</v>
      </c>
      <c r="Z95" s="297" t="s">
        <v>73</v>
      </c>
      <c r="AA95" s="297" t="s">
        <v>73</v>
      </c>
      <c r="AB95" s="297" t="s">
        <v>73</v>
      </c>
      <c r="AC95" s="297" t="s">
        <v>73</v>
      </c>
      <c r="AD95" s="305" t="s">
        <v>239</v>
      </c>
      <c r="AE95" s="306" t="s">
        <v>239</v>
      </c>
      <c r="AF95" s="55" t="s">
        <v>239</v>
      </c>
      <c r="AG95" s="307" t="s">
        <v>239</v>
      </c>
      <c r="AH95" s="305" t="s">
        <v>239</v>
      </c>
      <c r="AI95" s="306" t="s">
        <v>239</v>
      </c>
      <c r="AJ95" s="308" t="s">
        <v>239</v>
      </c>
      <c r="AK95" s="308" t="s">
        <v>239</v>
      </c>
      <c r="AL95" s="55" t="s">
        <v>239</v>
      </c>
      <c r="AM95" s="307" t="s">
        <v>239</v>
      </c>
      <c r="AN95" s="55" t="s">
        <v>239</v>
      </c>
      <c r="AO95" s="307" t="s">
        <v>239</v>
      </c>
      <c r="AP95" s="55" t="s">
        <v>239</v>
      </c>
      <c r="AQ95" s="307" t="s">
        <v>239</v>
      </c>
      <c r="AR95" s="305" t="s">
        <v>239</v>
      </c>
      <c r="AS95" s="306" t="s">
        <v>239</v>
      </c>
      <c r="AT95" s="305" t="s">
        <v>239</v>
      </c>
      <c r="AU95" s="306" t="s">
        <v>239</v>
      </c>
      <c r="AV95" s="55" t="s">
        <v>239</v>
      </c>
      <c r="AW95" s="307" t="s">
        <v>239</v>
      </c>
      <c r="AX95" s="55" t="s">
        <v>239</v>
      </c>
      <c r="AY95" s="307" t="s">
        <v>239</v>
      </c>
      <c r="AZ95" s="55" t="s">
        <v>239</v>
      </c>
      <c r="BA95" s="307" t="s">
        <v>239</v>
      </c>
      <c r="BB95" s="309" t="s">
        <v>239</v>
      </c>
      <c r="BC95" s="310" t="s">
        <v>239</v>
      </c>
      <c r="BD95" s="69" t="s">
        <v>239</v>
      </c>
      <c r="BE95" s="311" t="s">
        <v>239</v>
      </c>
      <c r="BF95" s="69" t="s">
        <v>239</v>
      </c>
      <c r="BG95" s="311" t="s">
        <v>239</v>
      </c>
      <c r="BH95" s="309"/>
      <c r="BI95" s="310"/>
      <c r="BJ95" s="309"/>
      <c r="BK95" s="310"/>
      <c r="BL95" s="309"/>
      <c r="BM95" s="310"/>
      <c r="BN95" s="309"/>
      <c r="BO95" s="310"/>
      <c r="BP95" s="309"/>
      <c r="BQ95" s="310"/>
      <c r="BR95" s="309"/>
      <c r="BS95" s="310"/>
      <c r="BT95" s="309"/>
      <c r="BU95" s="310"/>
    </row>
    <row r="96" spans="1:73" s="288" customFormat="1" ht="12.75">
      <c r="A96" s="293" t="s">
        <v>246</v>
      </c>
      <c r="B96" s="294">
        <v>0</v>
      </c>
      <c r="C96" s="294">
        <v>0</v>
      </c>
      <c r="D96" s="294">
        <v>0</v>
      </c>
      <c r="E96" s="294">
        <v>0</v>
      </c>
      <c r="F96" s="294">
        <v>0</v>
      </c>
      <c r="G96" s="294">
        <v>0.0068</v>
      </c>
      <c r="H96" s="295" t="s">
        <v>73</v>
      </c>
      <c r="I96" s="295">
        <v>0.0084</v>
      </c>
      <c r="J96" s="295" t="s">
        <v>73</v>
      </c>
      <c r="K96" s="296">
        <v>0.0029</v>
      </c>
      <c r="L96" s="295" t="s">
        <v>73</v>
      </c>
      <c r="M96" s="296">
        <v>0.0141</v>
      </c>
      <c r="N96" s="295" t="s">
        <v>73</v>
      </c>
      <c r="O96" s="295">
        <v>0.0082</v>
      </c>
      <c r="P96" s="295" t="s">
        <v>73</v>
      </c>
      <c r="Q96" s="296">
        <v>0.016</v>
      </c>
      <c r="R96" s="297" t="s">
        <v>73</v>
      </c>
      <c r="S96" s="296">
        <v>0.011</v>
      </c>
      <c r="T96" s="295" t="s">
        <v>73</v>
      </c>
      <c r="U96" s="296">
        <v>0.0103</v>
      </c>
      <c r="V96" s="295" t="s">
        <v>73</v>
      </c>
      <c r="W96" s="298">
        <v>0.009</v>
      </c>
      <c r="X96" s="297" t="s">
        <v>73</v>
      </c>
      <c r="Y96" s="296">
        <v>0.0171</v>
      </c>
      <c r="Z96" s="297" t="s">
        <v>73</v>
      </c>
      <c r="AA96" s="296">
        <v>0.0071</v>
      </c>
      <c r="AB96" s="297" t="s">
        <v>73</v>
      </c>
      <c r="AC96" s="296">
        <v>0.0071</v>
      </c>
      <c r="AD96" s="305" t="s">
        <v>239</v>
      </c>
      <c r="AE96" s="312">
        <v>0.0043</v>
      </c>
      <c r="AF96" s="55" t="s">
        <v>239</v>
      </c>
      <c r="AG96" s="310">
        <v>0.0034</v>
      </c>
      <c r="AH96" s="305" t="s">
        <v>239</v>
      </c>
      <c r="AI96" s="312">
        <v>0.0022</v>
      </c>
      <c r="AJ96" s="308" t="s">
        <v>239</v>
      </c>
      <c r="AK96" s="313">
        <v>0.0024</v>
      </c>
      <c r="AL96" s="55" t="s">
        <v>239</v>
      </c>
      <c r="AM96" s="310">
        <v>0.0027</v>
      </c>
      <c r="AN96" s="55" t="s">
        <v>239</v>
      </c>
      <c r="AO96" s="310">
        <v>0.0048</v>
      </c>
      <c r="AP96" s="55" t="s">
        <v>239</v>
      </c>
      <c r="AQ96" s="310">
        <v>0.0026</v>
      </c>
      <c r="AR96" s="305" t="s">
        <v>239</v>
      </c>
      <c r="AS96" s="312">
        <v>0.0036</v>
      </c>
      <c r="AT96" s="305" t="s">
        <v>239</v>
      </c>
      <c r="AU96" s="312">
        <v>0.0035</v>
      </c>
      <c r="AV96" s="55" t="s">
        <v>239</v>
      </c>
      <c r="AW96" s="307">
        <v>0.16</v>
      </c>
      <c r="AX96" s="55" t="s">
        <v>239</v>
      </c>
      <c r="AY96" s="310">
        <v>0.0024</v>
      </c>
      <c r="AZ96" s="55" t="s">
        <v>239</v>
      </c>
      <c r="BA96" s="310">
        <v>0.0039</v>
      </c>
      <c r="BB96" s="309" t="s">
        <v>239</v>
      </c>
      <c r="BC96" s="310">
        <v>0.0024</v>
      </c>
      <c r="BD96" s="69" t="s">
        <v>239</v>
      </c>
      <c r="BE96" s="314">
        <v>0.0027</v>
      </c>
      <c r="BF96" s="69" t="s">
        <v>239</v>
      </c>
      <c r="BG96" s="314">
        <v>0.0024</v>
      </c>
      <c r="BH96" s="309"/>
      <c r="BI96" s="310"/>
      <c r="BJ96" s="309"/>
      <c r="BK96" s="310"/>
      <c r="BL96" s="309"/>
      <c r="BM96" s="310"/>
      <c r="BN96" s="309"/>
      <c r="BO96" s="310"/>
      <c r="BP96" s="309"/>
      <c r="BQ96" s="310"/>
      <c r="BR96" s="309"/>
      <c r="BS96" s="310"/>
      <c r="BT96" s="309"/>
      <c r="BU96" s="310"/>
    </row>
    <row r="97" spans="1:73" s="288" customFormat="1" ht="12.75">
      <c r="A97" s="316" t="s">
        <v>247</v>
      </c>
      <c r="B97" s="295">
        <v>0</v>
      </c>
      <c r="C97" s="295">
        <v>0</v>
      </c>
      <c r="D97" s="295">
        <v>0</v>
      </c>
      <c r="E97" s="295">
        <v>0</v>
      </c>
      <c r="F97" s="295">
        <v>0</v>
      </c>
      <c r="G97" s="294">
        <v>0</v>
      </c>
      <c r="H97" s="295" t="s">
        <v>73</v>
      </c>
      <c r="I97" s="295">
        <v>0</v>
      </c>
      <c r="J97" s="295" t="s">
        <v>73</v>
      </c>
      <c r="K97" s="296">
        <v>0</v>
      </c>
      <c r="L97" s="295" t="s">
        <v>73</v>
      </c>
      <c r="M97" s="296">
        <v>0</v>
      </c>
      <c r="N97" s="295" t="s">
        <v>73</v>
      </c>
      <c r="O97" s="295">
        <v>0</v>
      </c>
      <c r="P97" s="295" t="s">
        <v>73</v>
      </c>
      <c r="Q97" s="296">
        <v>0</v>
      </c>
      <c r="R97" s="297" t="s">
        <v>73</v>
      </c>
      <c r="S97" s="297" t="s">
        <v>73</v>
      </c>
      <c r="T97" s="295" t="s">
        <v>73</v>
      </c>
      <c r="U97" s="297" t="s">
        <v>73</v>
      </c>
      <c r="V97" s="295" t="s">
        <v>73</v>
      </c>
      <c r="W97" s="298" t="s">
        <v>73</v>
      </c>
      <c r="X97" s="297" t="s">
        <v>73</v>
      </c>
      <c r="Y97" s="297" t="s">
        <v>73</v>
      </c>
      <c r="Z97" s="297" t="s">
        <v>73</v>
      </c>
      <c r="AA97" s="297" t="s">
        <v>73</v>
      </c>
      <c r="AB97" s="297" t="s">
        <v>73</v>
      </c>
      <c r="AC97" s="297" t="s">
        <v>73</v>
      </c>
      <c r="AD97" s="305" t="s">
        <v>239</v>
      </c>
      <c r="AE97" s="306" t="s">
        <v>239</v>
      </c>
      <c r="AF97" s="55" t="s">
        <v>239</v>
      </c>
      <c r="AG97" s="307" t="s">
        <v>239</v>
      </c>
      <c r="AH97" s="305" t="s">
        <v>239</v>
      </c>
      <c r="AI97" s="306" t="s">
        <v>239</v>
      </c>
      <c r="AJ97" s="308" t="s">
        <v>239</v>
      </c>
      <c r="AK97" s="308" t="s">
        <v>239</v>
      </c>
      <c r="AL97" s="55" t="s">
        <v>239</v>
      </c>
      <c r="AM97" s="307" t="s">
        <v>239</v>
      </c>
      <c r="AN97" s="55" t="s">
        <v>239</v>
      </c>
      <c r="AO97" s="307" t="s">
        <v>239</v>
      </c>
      <c r="AP97" s="55" t="s">
        <v>239</v>
      </c>
      <c r="AQ97" s="307" t="s">
        <v>239</v>
      </c>
      <c r="AR97" s="305" t="s">
        <v>239</v>
      </c>
      <c r="AS97" s="306" t="s">
        <v>239</v>
      </c>
      <c r="AT97" s="305" t="s">
        <v>239</v>
      </c>
      <c r="AU97" s="306" t="s">
        <v>239</v>
      </c>
      <c r="AV97" s="55" t="s">
        <v>239</v>
      </c>
      <c r="AW97" s="307" t="s">
        <v>239</v>
      </c>
      <c r="AX97" s="55" t="s">
        <v>239</v>
      </c>
      <c r="AY97" s="307" t="s">
        <v>239</v>
      </c>
      <c r="AZ97" s="55" t="s">
        <v>239</v>
      </c>
      <c r="BA97" s="307" t="s">
        <v>239</v>
      </c>
      <c r="BB97" s="309" t="s">
        <v>239</v>
      </c>
      <c r="BC97" s="310" t="s">
        <v>239</v>
      </c>
      <c r="BD97" s="69" t="s">
        <v>239</v>
      </c>
      <c r="BE97" s="311" t="s">
        <v>239</v>
      </c>
      <c r="BF97" s="69" t="s">
        <v>239</v>
      </c>
      <c r="BG97" s="311" t="s">
        <v>239</v>
      </c>
      <c r="BH97" s="309"/>
      <c r="BI97" s="310"/>
      <c r="BJ97" s="309"/>
      <c r="BK97" s="310"/>
      <c r="BL97" s="309"/>
      <c r="BM97" s="310"/>
      <c r="BN97" s="309"/>
      <c r="BO97" s="310"/>
      <c r="BP97" s="309"/>
      <c r="BQ97" s="310"/>
      <c r="BR97" s="309"/>
      <c r="BS97" s="310"/>
      <c r="BT97" s="309"/>
      <c r="BU97" s="310"/>
    </row>
    <row r="98" spans="1:73" s="288" customFormat="1" ht="12.75" customHeight="1">
      <c r="A98" s="317" t="s">
        <v>248</v>
      </c>
      <c r="B98" s="333">
        <v>0.0657</v>
      </c>
      <c r="C98" s="333"/>
      <c r="D98" s="333">
        <v>0.0428</v>
      </c>
      <c r="E98" s="333"/>
      <c r="F98" s="333">
        <v>0.0342</v>
      </c>
      <c r="G98" s="333"/>
      <c r="H98" s="333">
        <v>0.0348</v>
      </c>
      <c r="I98" s="333"/>
      <c r="J98" s="333">
        <v>0.0312</v>
      </c>
      <c r="K98" s="333"/>
      <c r="L98" s="333">
        <v>0.0601</v>
      </c>
      <c r="M98" s="333"/>
      <c r="N98" s="333">
        <v>0.0384</v>
      </c>
      <c r="O98" s="333"/>
      <c r="P98" s="333">
        <v>0.0481</v>
      </c>
      <c r="Q98" s="333"/>
      <c r="R98" s="333">
        <v>0.0361</v>
      </c>
      <c r="S98" s="333"/>
      <c r="T98" s="333">
        <v>0.0443</v>
      </c>
      <c r="U98" s="333"/>
      <c r="V98" s="333">
        <v>0.034</v>
      </c>
      <c r="W98" s="333"/>
      <c r="X98" s="333">
        <v>0.0731</v>
      </c>
      <c r="Y98" s="333"/>
      <c r="Z98" s="333">
        <v>0.0393</v>
      </c>
      <c r="AA98" s="333"/>
      <c r="AB98" s="333">
        <v>0.0651</v>
      </c>
      <c r="AC98" s="333"/>
      <c r="AD98" s="333">
        <v>0.0412</v>
      </c>
      <c r="AE98" s="333"/>
      <c r="AF98" s="333">
        <v>0.037</v>
      </c>
      <c r="AG98" s="333"/>
      <c r="AH98" s="333">
        <v>0.0288</v>
      </c>
      <c r="AI98" s="333"/>
      <c r="AJ98" s="333">
        <v>0.032</v>
      </c>
      <c r="AK98" s="333"/>
      <c r="AL98" s="333">
        <v>0.0336</v>
      </c>
      <c r="AM98" s="333"/>
      <c r="AN98" s="333">
        <v>0.0394</v>
      </c>
      <c r="AO98" s="333"/>
      <c r="AP98" s="333">
        <v>0.0351</v>
      </c>
      <c r="AQ98" s="333"/>
      <c r="AR98" s="333">
        <v>0.0326</v>
      </c>
      <c r="AS98" s="333"/>
      <c r="AT98" s="333">
        <v>0.0373</v>
      </c>
      <c r="AU98" s="333"/>
      <c r="AV98" s="329">
        <v>0.0302</v>
      </c>
      <c r="AW98" s="334"/>
      <c r="AX98" s="329">
        <v>0.04</v>
      </c>
      <c r="AY98" s="330"/>
      <c r="AZ98" s="329">
        <v>0.0624</v>
      </c>
      <c r="BA98" s="330"/>
      <c r="BB98" s="329">
        <v>0.0389</v>
      </c>
      <c r="BC98" s="330"/>
      <c r="BD98" s="329">
        <v>0.0301</v>
      </c>
      <c r="BE98" s="330"/>
      <c r="BF98" s="331">
        <v>0.0339</v>
      </c>
      <c r="BG98" s="332"/>
      <c r="BH98" s="329"/>
      <c r="BI98" s="330"/>
      <c r="BJ98" s="329"/>
      <c r="BK98" s="330"/>
      <c r="BL98" s="329"/>
      <c r="BM98" s="330"/>
      <c r="BN98" s="329"/>
      <c r="BO98" s="330"/>
      <c r="BP98" s="329"/>
      <c r="BQ98" s="330"/>
      <c r="BR98" s="329"/>
      <c r="BS98" s="330"/>
      <c r="BT98" s="329"/>
      <c r="BU98" s="330"/>
    </row>
    <row r="99" spans="1:73" s="288" customFormat="1" ht="12.75">
      <c r="A99" s="328" t="s">
        <v>249</v>
      </c>
      <c r="B99" s="328"/>
      <c r="C99" s="328"/>
      <c r="D99" s="328"/>
      <c r="E99" s="328"/>
      <c r="F99" s="328"/>
      <c r="G99" s="328"/>
      <c r="H99" s="328"/>
      <c r="I99" s="328"/>
      <c r="J99" s="328"/>
      <c r="K99" s="328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328"/>
      <c r="Z99" s="328"/>
      <c r="AA99" s="328"/>
      <c r="AB99" s="328"/>
      <c r="AC99" s="328"/>
      <c r="AD99" s="328"/>
      <c r="AE99" s="328"/>
      <c r="AF99" s="328"/>
      <c r="AG99" s="328"/>
      <c r="AH99" s="328"/>
      <c r="AI99" s="328"/>
      <c r="AJ99" s="328"/>
      <c r="AK99" s="328"/>
      <c r="AL99" s="328"/>
      <c r="AM99" s="328"/>
      <c r="AN99" s="328"/>
      <c r="AO99" s="328"/>
      <c r="AP99" s="328"/>
      <c r="AQ99" s="328"/>
      <c r="AR99" s="328"/>
      <c r="AS99" s="328"/>
      <c r="AT99" s="328"/>
      <c r="AU99" s="328"/>
      <c r="AV99" s="328"/>
      <c r="AW99" s="328"/>
      <c r="BB99" s="318"/>
      <c r="BC99" s="318"/>
      <c r="BD99" s="318"/>
      <c r="BE99" s="318"/>
      <c r="BF99" s="318"/>
      <c r="BG99" s="318"/>
      <c r="BH99" s="318"/>
      <c r="BI99" s="318"/>
      <c r="BJ99" s="318"/>
      <c r="BK99" s="318"/>
      <c r="BL99" s="318"/>
      <c r="BM99" s="318"/>
      <c r="BN99" s="318"/>
      <c r="BO99" s="318"/>
      <c r="BP99" s="318"/>
      <c r="BQ99" s="318"/>
      <c r="BR99" s="318"/>
      <c r="BS99" s="318"/>
      <c r="BT99" s="318"/>
      <c r="BU99" s="318"/>
    </row>
    <row r="100" spans="1:26" ht="12.75">
      <c r="A100" s="319"/>
      <c r="B100" s="319"/>
      <c r="C100" s="319"/>
      <c r="D100" s="319"/>
      <c r="E100" s="319"/>
      <c r="F100" s="319"/>
      <c r="G100" s="319"/>
      <c r="H100" s="319"/>
      <c r="I100" s="319"/>
      <c r="J100" s="320"/>
      <c r="K100" s="320"/>
      <c r="L100" s="319"/>
      <c r="M100" s="319"/>
      <c r="N100" s="319"/>
      <c r="O100" s="319"/>
      <c r="P100" s="319"/>
      <c r="Q100" s="319"/>
      <c r="R100" s="319"/>
      <c r="S100" s="319"/>
      <c r="T100" s="319"/>
      <c r="U100" s="319"/>
      <c r="V100" s="320"/>
      <c r="W100" s="320"/>
      <c r="X100" s="320"/>
      <c r="Y100" s="320"/>
      <c r="Z100" s="320"/>
    </row>
    <row r="101" spans="1:73" s="1" customFormat="1" ht="12.75">
      <c r="A101" s="325" t="s">
        <v>136</v>
      </c>
      <c r="B101" s="325"/>
      <c r="C101" s="325"/>
      <c r="D101" s="325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5"/>
      <c r="U101" s="325"/>
      <c r="V101" s="325"/>
      <c r="W101" s="325"/>
      <c r="X101" s="325"/>
      <c r="Y101" s="325"/>
      <c r="Z101" s="325"/>
      <c r="AA101" s="325"/>
      <c r="AB101" s="325"/>
      <c r="AC101" s="325"/>
      <c r="AD101" s="325"/>
      <c r="AE101" s="325"/>
      <c r="AF101" s="325"/>
      <c r="AG101" s="325"/>
      <c r="AH101" s="325"/>
      <c r="AI101" s="325"/>
      <c r="AJ101" s="325"/>
      <c r="AK101" s="325"/>
      <c r="AL101" s="325"/>
      <c r="AM101" s="325"/>
      <c r="AN101" s="325"/>
      <c r="AO101" s="325"/>
      <c r="AP101" s="325"/>
      <c r="AQ101" s="325"/>
      <c r="AR101" s="325"/>
      <c r="AS101" s="325"/>
      <c r="AT101" s="325"/>
      <c r="AU101" s="325"/>
      <c r="AV101" s="325"/>
      <c r="AW101" s="325"/>
      <c r="AX101" s="325"/>
      <c r="AY101" s="325"/>
      <c r="AZ101" s="325"/>
      <c r="BA101" s="325"/>
      <c r="BB101" s="325"/>
      <c r="BC101" s="325"/>
      <c r="BD101" s="325"/>
      <c r="BE101" s="325"/>
      <c r="BF101" s="325"/>
      <c r="BG101" s="325"/>
      <c r="BH101" s="325"/>
      <c r="BI101" s="325"/>
      <c r="BJ101" s="325"/>
      <c r="BK101" s="325"/>
      <c r="BL101" s="325"/>
      <c r="BM101" s="325"/>
      <c r="BN101" s="325"/>
      <c r="BO101" s="325"/>
      <c r="BP101" s="325"/>
      <c r="BQ101" s="325"/>
      <c r="BR101" s="325"/>
      <c r="BS101" s="325"/>
      <c r="BT101" s="325"/>
      <c r="BU101" s="325"/>
    </row>
    <row r="102" spans="1:73" s="1" customFormat="1" ht="12.75">
      <c r="A102" s="325"/>
      <c r="B102" s="325"/>
      <c r="C102" s="325"/>
      <c r="D102" s="325"/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  <c r="Q102" s="325"/>
      <c r="R102" s="325"/>
      <c r="S102" s="325"/>
      <c r="T102" s="325"/>
      <c r="U102" s="325"/>
      <c r="V102" s="325"/>
      <c r="W102" s="325"/>
      <c r="X102" s="325"/>
      <c r="Y102" s="325"/>
      <c r="Z102" s="325"/>
      <c r="AA102" s="325"/>
      <c r="AB102" s="325"/>
      <c r="AC102" s="325"/>
      <c r="AD102" s="325"/>
      <c r="AE102" s="325"/>
      <c r="AF102" s="325"/>
      <c r="AG102" s="325"/>
      <c r="AH102" s="325"/>
      <c r="AI102" s="325"/>
      <c r="AJ102" s="325"/>
      <c r="AK102" s="325"/>
      <c r="AL102" s="325"/>
      <c r="AM102" s="325"/>
      <c r="AN102" s="325"/>
      <c r="AO102" s="325"/>
      <c r="AP102" s="325"/>
      <c r="AQ102" s="325"/>
      <c r="AR102" s="325"/>
      <c r="AS102" s="325"/>
      <c r="AT102" s="325"/>
      <c r="AU102" s="325"/>
      <c r="AV102" s="325"/>
      <c r="AW102" s="325"/>
      <c r="AX102" s="325"/>
      <c r="AY102" s="325"/>
      <c r="AZ102" s="325"/>
      <c r="BA102" s="325"/>
      <c r="BB102" s="325"/>
      <c r="BC102" s="325"/>
      <c r="BD102" s="325"/>
      <c r="BE102" s="325"/>
      <c r="BF102" s="325"/>
      <c r="BG102" s="325"/>
      <c r="BH102" s="325"/>
      <c r="BI102" s="325"/>
      <c r="BJ102" s="325"/>
      <c r="BK102" s="325"/>
      <c r="BL102" s="325"/>
      <c r="BM102" s="325"/>
      <c r="BN102" s="325"/>
      <c r="BO102" s="325"/>
      <c r="BP102" s="325"/>
      <c r="BQ102" s="325"/>
      <c r="BR102" s="325"/>
      <c r="BS102" s="325"/>
      <c r="BT102" s="325"/>
      <c r="BU102" s="325"/>
    </row>
    <row r="103" spans="1:73" s="1" customFormat="1" ht="12.75">
      <c r="A103" s="325"/>
      <c r="B103" s="325"/>
      <c r="C103" s="325"/>
      <c r="D103" s="325"/>
      <c r="E103" s="325"/>
      <c r="F103" s="325"/>
      <c r="G103" s="325"/>
      <c r="H103" s="325"/>
      <c r="I103" s="325"/>
      <c r="J103" s="325"/>
      <c r="K103" s="325"/>
      <c r="L103" s="325"/>
      <c r="M103" s="325"/>
      <c r="N103" s="325"/>
      <c r="O103" s="325"/>
      <c r="P103" s="325"/>
      <c r="Q103" s="325"/>
      <c r="R103" s="325"/>
      <c r="S103" s="325"/>
      <c r="T103" s="325"/>
      <c r="U103" s="325"/>
      <c r="V103" s="325"/>
      <c r="W103" s="325"/>
      <c r="X103" s="325"/>
      <c r="Y103" s="325"/>
      <c r="Z103" s="325"/>
      <c r="AA103" s="325"/>
      <c r="AB103" s="325"/>
      <c r="AC103" s="325"/>
      <c r="AD103" s="325"/>
      <c r="AE103" s="325"/>
      <c r="AF103" s="325"/>
      <c r="AG103" s="325"/>
      <c r="AH103" s="325"/>
      <c r="AI103" s="325"/>
      <c r="AJ103" s="325"/>
      <c r="AK103" s="325"/>
      <c r="AL103" s="325"/>
      <c r="AM103" s="325"/>
      <c r="AN103" s="325"/>
      <c r="AO103" s="325"/>
      <c r="AP103" s="325"/>
      <c r="AQ103" s="325"/>
      <c r="AR103" s="325"/>
      <c r="AS103" s="325"/>
      <c r="AT103" s="325"/>
      <c r="AU103" s="325"/>
      <c r="AV103" s="325"/>
      <c r="AW103" s="325"/>
      <c r="AX103" s="325"/>
      <c r="AY103" s="325"/>
      <c r="AZ103" s="325"/>
      <c r="BA103" s="325"/>
      <c r="BB103" s="325"/>
      <c r="BC103" s="325"/>
      <c r="BD103" s="325"/>
      <c r="BE103" s="325"/>
      <c r="BF103" s="325"/>
      <c r="BG103" s="325"/>
      <c r="BH103" s="325"/>
      <c r="BI103" s="325"/>
      <c r="BJ103" s="325"/>
      <c r="BK103" s="325"/>
      <c r="BL103" s="325"/>
      <c r="BM103" s="325"/>
      <c r="BN103" s="325"/>
      <c r="BO103" s="325"/>
      <c r="BP103" s="325"/>
      <c r="BQ103" s="325"/>
      <c r="BR103" s="325"/>
      <c r="BS103" s="325"/>
      <c r="BT103" s="325"/>
      <c r="BU103" s="325"/>
    </row>
    <row r="104" spans="1:73" s="1" customFormat="1" ht="12.75">
      <c r="A104" s="325"/>
      <c r="B104" s="325"/>
      <c r="C104" s="325"/>
      <c r="D104" s="325"/>
      <c r="E104" s="325"/>
      <c r="F104" s="325"/>
      <c r="G104" s="325"/>
      <c r="H104" s="325"/>
      <c r="I104" s="325"/>
      <c r="J104" s="325"/>
      <c r="K104" s="325"/>
      <c r="L104" s="325"/>
      <c r="M104" s="325"/>
      <c r="N104" s="325"/>
      <c r="O104" s="325"/>
      <c r="P104" s="325"/>
      <c r="Q104" s="325"/>
      <c r="R104" s="325"/>
      <c r="S104" s="325"/>
      <c r="T104" s="325"/>
      <c r="U104" s="325"/>
      <c r="V104" s="325"/>
      <c r="W104" s="325"/>
      <c r="X104" s="325"/>
      <c r="Y104" s="325"/>
      <c r="Z104" s="325"/>
      <c r="AA104" s="325"/>
      <c r="AB104" s="325"/>
      <c r="AC104" s="325"/>
      <c r="AD104" s="325"/>
      <c r="AE104" s="325"/>
      <c r="AF104" s="325"/>
      <c r="AG104" s="325"/>
      <c r="AH104" s="325"/>
      <c r="AI104" s="325"/>
      <c r="AJ104" s="325"/>
      <c r="AK104" s="325"/>
      <c r="AL104" s="325"/>
      <c r="AM104" s="325"/>
      <c r="AN104" s="325"/>
      <c r="AO104" s="325"/>
      <c r="AP104" s="325"/>
      <c r="AQ104" s="325"/>
      <c r="AR104" s="325"/>
      <c r="AS104" s="325"/>
      <c r="AT104" s="325"/>
      <c r="AU104" s="325"/>
      <c r="AV104" s="325"/>
      <c r="AW104" s="325"/>
      <c r="AX104" s="325"/>
      <c r="AY104" s="325"/>
      <c r="AZ104" s="325"/>
      <c r="BA104" s="325"/>
      <c r="BB104" s="325"/>
      <c r="BC104" s="325"/>
      <c r="BD104" s="325"/>
      <c r="BE104" s="325"/>
      <c r="BF104" s="325"/>
      <c r="BG104" s="325"/>
      <c r="BH104" s="325"/>
      <c r="BI104" s="325"/>
      <c r="BJ104" s="325"/>
      <c r="BK104" s="325"/>
      <c r="BL104" s="325"/>
      <c r="BM104" s="325"/>
      <c r="BN104" s="325"/>
      <c r="BO104" s="325"/>
      <c r="BP104" s="325"/>
      <c r="BQ104" s="325"/>
      <c r="BR104" s="325"/>
      <c r="BS104" s="325"/>
      <c r="BT104" s="325"/>
      <c r="BU104" s="325"/>
    </row>
  </sheetData>
  <sheetProtection/>
  <mergeCells count="2426">
    <mergeCell ref="A1:AW6"/>
    <mergeCell ref="A7:BU7"/>
    <mergeCell ref="A8:Q8"/>
    <mergeCell ref="R8:BU8"/>
    <mergeCell ref="AN9:AO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AZ10:BA10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R10:BS10"/>
    <mergeCell ref="BT10:BU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AR12:AS12"/>
    <mergeCell ref="AT12:AU12"/>
    <mergeCell ref="AV12:AW12"/>
    <mergeCell ref="AX12:AY12"/>
    <mergeCell ref="AZ12:BA12"/>
    <mergeCell ref="BB12:BC12"/>
    <mergeCell ref="BD12:BE12"/>
    <mergeCell ref="BF12:BG12"/>
    <mergeCell ref="BH12:BI12"/>
    <mergeCell ref="BJ12:BK12"/>
    <mergeCell ref="BL12:BM12"/>
    <mergeCell ref="BN12:BO12"/>
    <mergeCell ref="BP12:BQ12"/>
    <mergeCell ref="BR12:BS12"/>
    <mergeCell ref="BT12:BU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R13:AS13"/>
    <mergeCell ref="AT13:AU13"/>
    <mergeCell ref="AV13:AW13"/>
    <mergeCell ref="AX13:AY13"/>
    <mergeCell ref="AZ13:BA13"/>
    <mergeCell ref="BB13:BC13"/>
    <mergeCell ref="BD13:BE13"/>
    <mergeCell ref="BF13:BG13"/>
    <mergeCell ref="BH13:BI13"/>
    <mergeCell ref="BJ13:BK13"/>
    <mergeCell ref="BL13:BM13"/>
    <mergeCell ref="BN13:BO13"/>
    <mergeCell ref="BP13:BQ13"/>
    <mergeCell ref="BR13:BS13"/>
    <mergeCell ref="BT13:BU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AT14:AU14"/>
    <mergeCell ref="AV14:AW14"/>
    <mergeCell ref="AX14:AY14"/>
    <mergeCell ref="AZ14:BA14"/>
    <mergeCell ref="BB14:BC14"/>
    <mergeCell ref="BD14:BE14"/>
    <mergeCell ref="BF14:BG14"/>
    <mergeCell ref="BH14:BI14"/>
    <mergeCell ref="BJ14:BK14"/>
    <mergeCell ref="BL14:BM14"/>
    <mergeCell ref="BN14:BO14"/>
    <mergeCell ref="BP14:BQ14"/>
    <mergeCell ref="BR14:BS14"/>
    <mergeCell ref="BT14:BU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BD15:BE15"/>
    <mergeCell ref="BF15:BG15"/>
    <mergeCell ref="BH15:BI15"/>
    <mergeCell ref="BJ15:BK15"/>
    <mergeCell ref="BL15:BM15"/>
    <mergeCell ref="BN15:BO15"/>
    <mergeCell ref="BP15:BQ15"/>
    <mergeCell ref="BR15:BS15"/>
    <mergeCell ref="BT15:BU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AR16:AS16"/>
    <mergeCell ref="AT16:AU16"/>
    <mergeCell ref="AV16:AW16"/>
    <mergeCell ref="AX16:AY16"/>
    <mergeCell ref="AZ16:BA16"/>
    <mergeCell ref="BB16:BC16"/>
    <mergeCell ref="BD16:BE16"/>
    <mergeCell ref="BF16:BG16"/>
    <mergeCell ref="BH16:BI16"/>
    <mergeCell ref="BJ16:BK16"/>
    <mergeCell ref="BL16:BM16"/>
    <mergeCell ref="BN16:BO16"/>
    <mergeCell ref="BP16:BQ16"/>
    <mergeCell ref="BR16:BS16"/>
    <mergeCell ref="BT16:BU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BD17:BE17"/>
    <mergeCell ref="BF17:BG17"/>
    <mergeCell ref="BH17:BI17"/>
    <mergeCell ref="BJ17:BK17"/>
    <mergeCell ref="BL17:BM17"/>
    <mergeCell ref="BN17:BO17"/>
    <mergeCell ref="BP17:BQ17"/>
    <mergeCell ref="BR17:BS17"/>
    <mergeCell ref="BT17:BU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AR18:AS18"/>
    <mergeCell ref="AT18:AU18"/>
    <mergeCell ref="AV18:AW18"/>
    <mergeCell ref="AX18:AY18"/>
    <mergeCell ref="AZ18:BA18"/>
    <mergeCell ref="BB18:BC18"/>
    <mergeCell ref="BD18:BE18"/>
    <mergeCell ref="BF18:BG18"/>
    <mergeCell ref="BH18:BI18"/>
    <mergeCell ref="BJ18:BK18"/>
    <mergeCell ref="BL18:BM18"/>
    <mergeCell ref="BN18:BO18"/>
    <mergeCell ref="BP18:BQ18"/>
    <mergeCell ref="BR18:BS18"/>
    <mergeCell ref="BT18:BU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N19:AO19"/>
    <mergeCell ref="AP19:AQ19"/>
    <mergeCell ref="AR19:AS19"/>
    <mergeCell ref="AT19:AU19"/>
    <mergeCell ref="AV19:AW19"/>
    <mergeCell ref="AX19:AY19"/>
    <mergeCell ref="AZ19:BA19"/>
    <mergeCell ref="BB19:BC19"/>
    <mergeCell ref="BD19:BE19"/>
    <mergeCell ref="BF19:BG19"/>
    <mergeCell ref="BH19:BI19"/>
    <mergeCell ref="BJ19:BK19"/>
    <mergeCell ref="BL19:BM19"/>
    <mergeCell ref="BN19:BO19"/>
    <mergeCell ref="BP19:BQ19"/>
    <mergeCell ref="BR19:BS19"/>
    <mergeCell ref="BT19:BU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AN20:AO20"/>
    <mergeCell ref="AP20:AQ20"/>
    <mergeCell ref="AR20:AS20"/>
    <mergeCell ref="AT20:AU20"/>
    <mergeCell ref="AV20:AW20"/>
    <mergeCell ref="AX20:AY20"/>
    <mergeCell ref="AZ20:BA20"/>
    <mergeCell ref="BB20:BC20"/>
    <mergeCell ref="BD20:BE20"/>
    <mergeCell ref="BF20:BG20"/>
    <mergeCell ref="BH20:BI20"/>
    <mergeCell ref="BJ20:BK20"/>
    <mergeCell ref="BL20:BM20"/>
    <mergeCell ref="BN20:BO20"/>
    <mergeCell ref="BP20:BQ20"/>
    <mergeCell ref="BR20:BS20"/>
    <mergeCell ref="BT20:BU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L21:BM21"/>
    <mergeCell ref="BN21:BO21"/>
    <mergeCell ref="BP21:BQ21"/>
    <mergeCell ref="BR21:BS21"/>
    <mergeCell ref="BT21:BU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P22:AQ22"/>
    <mergeCell ref="AR22:AS22"/>
    <mergeCell ref="AT22:AU22"/>
    <mergeCell ref="AV22:AW22"/>
    <mergeCell ref="AX22:AY22"/>
    <mergeCell ref="AZ22:BA22"/>
    <mergeCell ref="BB22:BC22"/>
    <mergeCell ref="BD22:BE22"/>
    <mergeCell ref="BF22:BG22"/>
    <mergeCell ref="BH22:BI22"/>
    <mergeCell ref="BJ22:BK22"/>
    <mergeCell ref="BL22:BM22"/>
    <mergeCell ref="BN22:BO22"/>
    <mergeCell ref="BP22:BQ22"/>
    <mergeCell ref="BR22:BS22"/>
    <mergeCell ref="BT22:BU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AV23:AW23"/>
    <mergeCell ref="AX23:AY23"/>
    <mergeCell ref="AZ23:BA23"/>
    <mergeCell ref="BB23:BC23"/>
    <mergeCell ref="BD23:BE23"/>
    <mergeCell ref="BF23:BG23"/>
    <mergeCell ref="BH23:BI23"/>
    <mergeCell ref="BJ23:BK23"/>
    <mergeCell ref="BL23:BM23"/>
    <mergeCell ref="BN23:BO23"/>
    <mergeCell ref="BP23:BQ23"/>
    <mergeCell ref="BR23:BS23"/>
    <mergeCell ref="BT23:BU23"/>
    <mergeCell ref="AN25:AO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AR26:AS26"/>
    <mergeCell ref="AT26:AU26"/>
    <mergeCell ref="AV26:AW26"/>
    <mergeCell ref="AX26:AY26"/>
    <mergeCell ref="AZ26:BA26"/>
    <mergeCell ref="BB26:BC26"/>
    <mergeCell ref="BD26:BE26"/>
    <mergeCell ref="BF26:BG26"/>
    <mergeCell ref="BH26:BI26"/>
    <mergeCell ref="BJ26:BK26"/>
    <mergeCell ref="BL26:BM26"/>
    <mergeCell ref="BN26:BO26"/>
    <mergeCell ref="BP26:BQ26"/>
    <mergeCell ref="BR26:BS26"/>
    <mergeCell ref="BT26:BU26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N27:AO27"/>
    <mergeCell ref="AP27:AQ27"/>
    <mergeCell ref="AR27:AS27"/>
    <mergeCell ref="AT27:AU27"/>
    <mergeCell ref="AV27:AW27"/>
    <mergeCell ref="AX27:AY27"/>
    <mergeCell ref="AZ27:BA27"/>
    <mergeCell ref="BB27:BC27"/>
    <mergeCell ref="BD27:BE27"/>
    <mergeCell ref="BF27:BG27"/>
    <mergeCell ref="BH27:BI27"/>
    <mergeCell ref="BJ27:BK27"/>
    <mergeCell ref="BL27:BM27"/>
    <mergeCell ref="BN27:BO27"/>
    <mergeCell ref="BP27:BQ27"/>
    <mergeCell ref="BR27:BS27"/>
    <mergeCell ref="BT27:BU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L28:AM28"/>
    <mergeCell ref="AN28:AO28"/>
    <mergeCell ref="AP28:AQ28"/>
    <mergeCell ref="AR28:AS28"/>
    <mergeCell ref="AT28:AU28"/>
    <mergeCell ref="AV28:AW28"/>
    <mergeCell ref="AX28:AY28"/>
    <mergeCell ref="AZ28:BA28"/>
    <mergeCell ref="BB28:BC28"/>
    <mergeCell ref="BD28:BE28"/>
    <mergeCell ref="BF28:BG28"/>
    <mergeCell ref="BH28:BI28"/>
    <mergeCell ref="BJ28:BK28"/>
    <mergeCell ref="BL28:BM28"/>
    <mergeCell ref="BN28:BO28"/>
    <mergeCell ref="BP28:BQ28"/>
    <mergeCell ref="BR28:BS28"/>
    <mergeCell ref="BT28:BU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R29:AS29"/>
    <mergeCell ref="AT29:AU29"/>
    <mergeCell ref="AV29:AW29"/>
    <mergeCell ref="AX29:AY29"/>
    <mergeCell ref="AZ29:BA29"/>
    <mergeCell ref="BB29:BC29"/>
    <mergeCell ref="BD29:BE29"/>
    <mergeCell ref="BF29:BG29"/>
    <mergeCell ref="BH29:BI29"/>
    <mergeCell ref="BJ29:BK29"/>
    <mergeCell ref="BL29:BM29"/>
    <mergeCell ref="BN29:BO29"/>
    <mergeCell ref="BP29:BQ29"/>
    <mergeCell ref="BR29:BS29"/>
    <mergeCell ref="BT29:BU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P30:AQ30"/>
    <mergeCell ref="AR30:AS30"/>
    <mergeCell ref="AT30:AU30"/>
    <mergeCell ref="AV30:AW30"/>
    <mergeCell ref="AX30:AY30"/>
    <mergeCell ref="AZ30:BA30"/>
    <mergeCell ref="BB30:BC30"/>
    <mergeCell ref="BD30:BE30"/>
    <mergeCell ref="BF30:BG30"/>
    <mergeCell ref="BH30:BI30"/>
    <mergeCell ref="BJ30:BK30"/>
    <mergeCell ref="BL30:BM30"/>
    <mergeCell ref="BN30:BO30"/>
    <mergeCell ref="BP30:BQ30"/>
    <mergeCell ref="BR30:BS30"/>
    <mergeCell ref="BT30:BU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N31:AO31"/>
    <mergeCell ref="AP31:AQ31"/>
    <mergeCell ref="AR31:AS31"/>
    <mergeCell ref="AT31:AU31"/>
    <mergeCell ref="AV31:AW31"/>
    <mergeCell ref="AX31:AY31"/>
    <mergeCell ref="AZ31:BA31"/>
    <mergeCell ref="BB31:BC31"/>
    <mergeCell ref="BD31:BE31"/>
    <mergeCell ref="BF31:BG31"/>
    <mergeCell ref="BH31:BI31"/>
    <mergeCell ref="BJ31:BK31"/>
    <mergeCell ref="BL31:BM31"/>
    <mergeCell ref="BN31:BO31"/>
    <mergeCell ref="BP31:BQ31"/>
    <mergeCell ref="BR31:BS31"/>
    <mergeCell ref="BT31:BU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AN32:AO32"/>
    <mergeCell ref="AP32:AQ32"/>
    <mergeCell ref="AR32:AS32"/>
    <mergeCell ref="AT32:AU32"/>
    <mergeCell ref="AV32:AW32"/>
    <mergeCell ref="AX32:AY32"/>
    <mergeCell ref="AZ32:BA32"/>
    <mergeCell ref="BB32:BC32"/>
    <mergeCell ref="BD32:BE32"/>
    <mergeCell ref="BF32:BG32"/>
    <mergeCell ref="BH32:BI32"/>
    <mergeCell ref="BJ32:BK32"/>
    <mergeCell ref="BL32:BM32"/>
    <mergeCell ref="BN32:BO32"/>
    <mergeCell ref="BP32:BQ32"/>
    <mergeCell ref="BR32:BS32"/>
    <mergeCell ref="BT32:BU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R33:AS33"/>
    <mergeCell ref="AT33:AU33"/>
    <mergeCell ref="AV33:AW33"/>
    <mergeCell ref="AX33:AY33"/>
    <mergeCell ref="AZ33:BA33"/>
    <mergeCell ref="BB33:BC33"/>
    <mergeCell ref="BD33:BE33"/>
    <mergeCell ref="BF33:BG33"/>
    <mergeCell ref="BH33:BI33"/>
    <mergeCell ref="BJ33:BK33"/>
    <mergeCell ref="BL33:BM33"/>
    <mergeCell ref="BN33:BO33"/>
    <mergeCell ref="BP33:BQ33"/>
    <mergeCell ref="BR33:BS33"/>
    <mergeCell ref="BT33:BU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P34:AQ34"/>
    <mergeCell ref="AR34:AS34"/>
    <mergeCell ref="AT34:AU34"/>
    <mergeCell ref="AV34:AW34"/>
    <mergeCell ref="AX34:AY34"/>
    <mergeCell ref="AZ34:BA34"/>
    <mergeCell ref="BB34:BC34"/>
    <mergeCell ref="BD34:BE34"/>
    <mergeCell ref="BF34:BG34"/>
    <mergeCell ref="BH34:BI34"/>
    <mergeCell ref="BJ34:BK34"/>
    <mergeCell ref="BL34:BM34"/>
    <mergeCell ref="BN34:BO34"/>
    <mergeCell ref="BP34:BQ34"/>
    <mergeCell ref="BR34:BS34"/>
    <mergeCell ref="BT34:BU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P35:AQ35"/>
    <mergeCell ref="AR35:AS35"/>
    <mergeCell ref="AT35:AU35"/>
    <mergeCell ref="AV35:AW35"/>
    <mergeCell ref="AX35:AY35"/>
    <mergeCell ref="AZ35:BA35"/>
    <mergeCell ref="BB35:BC35"/>
    <mergeCell ref="BD35:BE35"/>
    <mergeCell ref="BF35:BG35"/>
    <mergeCell ref="BH35:BI35"/>
    <mergeCell ref="BJ35:BK35"/>
    <mergeCell ref="BL35:BM35"/>
    <mergeCell ref="BN35:BO35"/>
    <mergeCell ref="BP35:BQ35"/>
    <mergeCell ref="BR35:BS35"/>
    <mergeCell ref="BT35:BU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N36:AO36"/>
    <mergeCell ref="AP36:AQ36"/>
    <mergeCell ref="AR36:AS36"/>
    <mergeCell ref="AT36:AU36"/>
    <mergeCell ref="AV36:AW36"/>
    <mergeCell ref="AX36:AY36"/>
    <mergeCell ref="AZ36:BA36"/>
    <mergeCell ref="BB36:BC36"/>
    <mergeCell ref="BD36:BE36"/>
    <mergeCell ref="BF36:BG36"/>
    <mergeCell ref="BH36:BI36"/>
    <mergeCell ref="BJ36:BK36"/>
    <mergeCell ref="BL36:BM36"/>
    <mergeCell ref="BN36:BO36"/>
    <mergeCell ref="BP36:BQ36"/>
    <mergeCell ref="BR36:BS36"/>
    <mergeCell ref="BT36:BU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R37:AS37"/>
    <mergeCell ref="AT37:AU37"/>
    <mergeCell ref="AV37:AW37"/>
    <mergeCell ref="AX37:AY37"/>
    <mergeCell ref="AZ37:BA37"/>
    <mergeCell ref="BB37:BC37"/>
    <mergeCell ref="BD37:BE37"/>
    <mergeCell ref="BF37:BG37"/>
    <mergeCell ref="BH37:BI37"/>
    <mergeCell ref="BJ37:BK37"/>
    <mergeCell ref="BL37:BM37"/>
    <mergeCell ref="BN37:BO37"/>
    <mergeCell ref="BP37:BQ37"/>
    <mergeCell ref="BR37:BS37"/>
    <mergeCell ref="BT37:BU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P38:AQ38"/>
    <mergeCell ref="AR38:AS38"/>
    <mergeCell ref="AT38:AU38"/>
    <mergeCell ref="AV38:AW38"/>
    <mergeCell ref="AX38:AY38"/>
    <mergeCell ref="AZ38:BA38"/>
    <mergeCell ref="BB38:BC38"/>
    <mergeCell ref="BD38:BE38"/>
    <mergeCell ref="BF38:BG38"/>
    <mergeCell ref="BH38:BI38"/>
    <mergeCell ref="BJ38:BK38"/>
    <mergeCell ref="BL38:BM38"/>
    <mergeCell ref="BN38:BO38"/>
    <mergeCell ref="BP38:BQ38"/>
    <mergeCell ref="BR38:BS38"/>
    <mergeCell ref="BT38:BU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P39:AQ39"/>
    <mergeCell ref="AR39:AS39"/>
    <mergeCell ref="AT39:AU39"/>
    <mergeCell ref="AV39:AW39"/>
    <mergeCell ref="AX39:AY39"/>
    <mergeCell ref="AZ39:BA39"/>
    <mergeCell ref="BB39:BC39"/>
    <mergeCell ref="BD39:BE39"/>
    <mergeCell ref="BF39:BG39"/>
    <mergeCell ref="BH39:BI39"/>
    <mergeCell ref="BJ39:BK39"/>
    <mergeCell ref="BL39:BM39"/>
    <mergeCell ref="BN39:BO39"/>
    <mergeCell ref="BP39:BQ39"/>
    <mergeCell ref="BR39:BS39"/>
    <mergeCell ref="BT39:BU39"/>
    <mergeCell ref="AN41:AO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P42:AQ42"/>
    <mergeCell ref="AR42:AS42"/>
    <mergeCell ref="AT42:AU42"/>
    <mergeCell ref="AV42:AW42"/>
    <mergeCell ref="AX42:AY42"/>
    <mergeCell ref="AZ42:BA42"/>
    <mergeCell ref="BB42:BC42"/>
    <mergeCell ref="BD42:BE42"/>
    <mergeCell ref="BF42:BG42"/>
    <mergeCell ref="BH42:BI42"/>
    <mergeCell ref="BJ42:BK42"/>
    <mergeCell ref="BL42:BM42"/>
    <mergeCell ref="BN42:BO42"/>
    <mergeCell ref="BP42:BQ42"/>
    <mergeCell ref="BR42:BS42"/>
    <mergeCell ref="BT42:BU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AP43:AQ43"/>
    <mergeCell ref="AR43:AS43"/>
    <mergeCell ref="AT43:AU43"/>
    <mergeCell ref="AV43:AW43"/>
    <mergeCell ref="AX43:AY43"/>
    <mergeCell ref="AZ43:BA43"/>
    <mergeCell ref="BB43:BC43"/>
    <mergeCell ref="BD43:BE43"/>
    <mergeCell ref="BF43:BG43"/>
    <mergeCell ref="BH43:BI43"/>
    <mergeCell ref="BJ43:BK43"/>
    <mergeCell ref="BL43:BM43"/>
    <mergeCell ref="BN43:BO43"/>
    <mergeCell ref="BP43:BQ43"/>
    <mergeCell ref="BR43:BS43"/>
    <mergeCell ref="BT43:BU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P44:AQ44"/>
    <mergeCell ref="AR44:AS44"/>
    <mergeCell ref="AT44:AU44"/>
    <mergeCell ref="AV44:AW44"/>
    <mergeCell ref="AX44:AY44"/>
    <mergeCell ref="AZ44:BA44"/>
    <mergeCell ref="BB44:BC44"/>
    <mergeCell ref="BD44:BE44"/>
    <mergeCell ref="BF44:BG44"/>
    <mergeCell ref="BH44:BI44"/>
    <mergeCell ref="BJ44:BK44"/>
    <mergeCell ref="BL44:BM44"/>
    <mergeCell ref="BN44:BO44"/>
    <mergeCell ref="BP44:BQ44"/>
    <mergeCell ref="BR44:BS44"/>
    <mergeCell ref="BT44:BU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R45:AS45"/>
    <mergeCell ref="AT45:AU45"/>
    <mergeCell ref="AV45:AW45"/>
    <mergeCell ref="AX45:AY45"/>
    <mergeCell ref="AZ45:BA45"/>
    <mergeCell ref="BB45:BC45"/>
    <mergeCell ref="BD45:BE45"/>
    <mergeCell ref="BF45:BG45"/>
    <mergeCell ref="BH45:BI45"/>
    <mergeCell ref="BJ45:BK45"/>
    <mergeCell ref="BL45:BM45"/>
    <mergeCell ref="BN45:BO45"/>
    <mergeCell ref="BP45:BQ45"/>
    <mergeCell ref="BR45:BS45"/>
    <mergeCell ref="BT45:BU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P46:AQ46"/>
    <mergeCell ref="AR46:AS46"/>
    <mergeCell ref="AT46:AU46"/>
    <mergeCell ref="AV46:AW46"/>
    <mergeCell ref="AX46:AY46"/>
    <mergeCell ref="AZ46:BA46"/>
    <mergeCell ref="BB46:BC46"/>
    <mergeCell ref="BD46:BE46"/>
    <mergeCell ref="BF46:BG46"/>
    <mergeCell ref="BH46:BI46"/>
    <mergeCell ref="BJ46:BK46"/>
    <mergeCell ref="BL46:BM46"/>
    <mergeCell ref="BN46:BO46"/>
    <mergeCell ref="BP46:BQ46"/>
    <mergeCell ref="BR46:BS46"/>
    <mergeCell ref="BT46:BU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P47:AQ47"/>
    <mergeCell ref="AR47:AS47"/>
    <mergeCell ref="AT47:AU47"/>
    <mergeCell ref="AV47:AW47"/>
    <mergeCell ref="AX47:AY47"/>
    <mergeCell ref="AZ47:BA47"/>
    <mergeCell ref="BB47:BC47"/>
    <mergeCell ref="BD47:BE47"/>
    <mergeCell ref="BF47:BG47"/>
    <mergeCell ref="BH47:BI47"/>
    <mergeCell ref="BJ47:BK47"/>
    <mergeCell ref="BL47:BM47"/>
    <mergeCell ref="BN47:BO47"/>
    <mergeCell ref="BP47:BQ47"/>
    <mergeCell ref="BR47:BS47"/>
    <mergeCell ref="BT47:BU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P48:AQ48"/>
    <mergeCell ref="AR48:AS48"/>
    <mergeCell ref="AT48:AU48"/>
    <mergeCell ref="AV48:AW48"/>
    <mergeCell ref="AX48:AY48"/>
    <mergeCell ref="AZ48:BA48"/>
    <mergeCell ref="BB48:BC48"/>
    <mergeCell ref="BD48:BE48"/>
    <mergeCell ref="BF48:BG48"/>
    <mergeCell ref="BH48:BI48"/>
    <mergeCell ref="BJ48:BK48"/>
    <mergeCell ref="BL48:BM48"/>
    <mergeCell ref="BN48:BO48"/>
    <mergeCell ref="BP48:BQ48"/>
    <mergeCell ref="BR48:BS48"/>
    <mergeCell ref="BT48:BU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R49:AS49"/>
    <mergeCell ref="AT49:AU49"/>
    <mergeCell ref="AV49:AW49"/>
    <mergeCell ref="AX49:AY49"/>
    <mergeCell ref="AZ49:BA49"/>
    <mergeCell ref="BB49:BC49"/>
    <mergeCell ref="BD49:BE49"/>
    <mergeCell ref="BF49:BG49"/>
    <mergeCell ref="BH49:BI49"/>
    <mergeCell ref="BJ49:BK49"/>
    <mergeCell ref="BL49:BM49"/>
    <mergeCell ref="BN49:BO49"/>
    <mergeCell ref="BP49:BQ49"/>
    <mergeCell ref="BR49:BS49"/>
    <mergeCell ref="BT49:BU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P50:AQ50"/>
    <mergeCell ref="AR50:AS50"/>
    <mergeCell ref="AT50:AU50"/>
    <mergeCell ref="AV50:AW50"/>
    <mergeCell ref="AX50:AY50"/>
    <mergeCell ref="AZ50:BA50"/>
    <mergeCell ref="BB50:BC50"/>
    <mergeCell ref="BD50:BE50"/>
    <mergeCell ref="BF50:BG50"/>
    <mergeCell ref="BH50:BI50"/>
    <mergeCell ref="BJ50:BK50"/>
    <mergeCell ref="BL50:BM50"/>
    <mergeCell ref="BN50:BO50"/>
    <mergeCell ref="BP50:BQ50"/>
    <mergeCell ref="BR50:BS50"/>
    <mergeCell ref="BT50:BU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P51:AQ51"/>
    <mergeCell ref="AR51:AS51"/>
    <mergeCell ref="AT51:AU51"/>
    <mergeCell ref="AV51:AW51"/>
    <mergeCell ref="AX51:AY51"/>
    <mergeCell ref="AZ51:BA51"/>
    <mergeCell ref="BB51:BC51"/>
    <mergeCell ref="BD51:BE51"/>
    <mergeCell ref="BF51:BG51"/>
    <mergeCell ref="BH51:BI51"/>
    <mergeCell ref="BJ51:BK51"/>
    <mergeCell ref="BL51:BM51"/>
    <mergeCell ref="BN51:BO51"/>
    <mergeCell ref="BP51:BQ51"/>
    <mergeCell ref="BR51:BS51"/>
    <mergeCell ref="BT51:BU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P52:AQ52"/>
    <mergeCell ref="AR52:AS52"/>
    <mergeCell ref="AT52:AU52"/>
    <mergeCell ref="AV52:AW52"/>
    <mergeCell ref="AX52:AY52"/>
    <mergeCell ref="AZ52:BA52"/>
    <mergeCell ref="BB52:BC52"/>
    <mergeCell ref="BD52:BE52"/>
    <mergeCell ref="BF52:BG52"/>
    <mergeCell ref="BH52:BI52"/>
    <mergeCell ref="BJ52:BK52"/>
    <mergeCell ref="BL52:BM52"/>
    <mergeCell ref="BN52:BO52"/>
    <mergeCell ref="BP52:BQ52"/>
    <mergeCell ref="BR52:BS52"/>
    <mergeCell ref="BT52:BU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R53:AS53"/>
    <mergeCell ref="AT53:AU53"/>
    <mergeCell ref="AV53:AW53"/>
    <mergeCell ref="AX53:AY53"/>
    <mergeCell ref="AZ53:BA53"/>
    <mergeCell ref="BB53:BC53"/>
    <mergeCell ref="BD53:BE53"/>
    <mergeCell ref="BF53:BG53"/>
    <mergeCell ref="BH53:BI53"/>
    <mergeCell ref="BJ53:BK53"/>
    <mergeCell ref="BL53:BM53"/>
    <mergeCell ref="BN53:BO53"/>
    <mergeCell ref="BP53:BQ53"/>
    <mergeCell ref="BR53:BS53"/>
    <mergeCell ref="BT53:BU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P54:AQ54"/>
    <mergeCell ref="AR54:AS54"/>
    <mergeCell ref="AT54:AU54"/>
    <mergeCell ref="AV54:AW54"/>
    <mergeCell ref="AX54:AY54"/>
    <mergeCell ref="AZ54:BA54"/>
    <mergeCell ref="BB54:BC54"/>
    <mergeCell ref="BD54:BE54"/>
    <mergeCell ref="BF54:BG54"/>
    <mergeCell ref="BH54:BI54"/>
    <mergeCell ref="BJ54:BK54"/>
    <mergeCell ref="BL54:BM54"/>
    <mergeCell ref="BN54:BO54"/>
    <mergeCell ref="BP54:BQ54"/>
    <mergeCell ref="BR54:BS54"/>
    <mergeCell ref="BT54:BU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BH55:BI55"/>
    <mergeCell ref="BJ55:BK55"/>
    <mergeCell ref="AN55:AO55"/>
    <mergeCell ref="AP55:AQ55"/>
    <mergeCell ref="AR55:AS55"/>
    <mergeCell ref="AT55:AU55"/>
    <mergeCell ref="AV55:AW55"/>
    <mergeCell ref="AX55:AY55"/>
    <mergeCell ref="BL55:BM55"/>
    <mergeCell ref="BN55:BO55"/>
    <mergeCell ref="BP55:BQ55"/>
    <mergeCell ref="BR55:BS55"/>
    <mergeCell ref="BT55:BU55"/>
    <mergeCell ref="AN57:AO57"/>
    <mergeCell ref="AZ55:BA55"/>
    <mergeCell ref="BB55:BC55"/>
    <mergeCell ref="BD55:BE55"/>
    <mergeCell ref="BF55:BG55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P58:AQ58"/>
    <mergeCell ref="AR58:AS58"/>
    <mergeCell ref="AT58:AU58"/>
    <mergeCell ref="AV58:AW58"/>
    <mergeCell ref="AX58:AY58"/>
    <mergeCell ref="AZ58:BA58"/>
    <mergeCell ref="BB58:BC58"/>
    <mergeCell ref="BD58:BE58"/>
    <mergeCell ref="BF58:BG58"/>
    <mergeCell ref="BH58:BI58"/>
    <mergeCell ref="BJ58:BK58"/>
    <mergeCell ref="BL58:BM58"/>
    <mergeCell ref="BN58:BO58"/>
    <mergeCell ref="BP58:BQ58"/>
    <mergeCell ref="BR58:BS58"/>
    <mergeCell ref="BT58:BU58"/>
    <mergeCell ref="B59:C59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P59:AQ59"/>
    <mergeCell ref="AR59:AS59"/>
    <mergeCell ref="AT59:AU59"/>
    <mergeCell ref="AV59:AW59"/>
    <mergeCell ref="AX59:AY59"/>
    <mergeCell ref="AZ59:BA59"/>
    <mergeCell ref="BB59:BC59"/>
    <mergeCell ref="BD59:BE59"/>
    <mergeCell ref="BF59:BG59"/>
    <mergeCell ref="BH59:BI59"/>
    <mergeCell ref="BJ59:BK59"/>
    <mergeCell ref="BL59:BM59"/>
    <mergeCell ref="BN59:BO59"/>
    <mergeCell ref="BP59:BQ59"/>
    <mergeCell ref="BR59:BS59"/>
    <mergeCell ref="BT59:BU59"/>
    <mergeCell ref="B60:C60"/>
    <mergeCell ref="D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AP60:AQ60"/>
    <mergeCell ref="AR60:AS60"/>
    <mergeCell ref="AT60:AU60"/>
    <mergeCell ref="AV60:AW60"/>
    <mergeCell ref="AX60:AY60"/>
    <mergeCell ref="AZ60:BA60"/>
    <mergeCell ref="BB60:BC60"/>
    <mergeCell ref="BD60:BE60"/>
    <mergeCell ref="BF60:BG60"/>
    <mergeCell ref="BH60:BI60"/>
    <mergeCell ref="BJ60:BK60"/>
    <mergeCell ref="BL60:BM60"/>
    <mergeCell ref="BN60:BO60"/>
    <mergeCell ref="BP60:BQ60"/>
    <mergeCell ref="BR60:BS60"/>
    <mergeCell ref="BT60:BU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R61:AS61"/>
    <mergeCell ref="AT61:AU61"/>
    <mergeCell ref="AV61:AW61"/>
    <mergeCell ref="AX61:AY61"/>
    <mergeCell ref="AZ61:BA61"/>
    <mergeCell ref="BB61:BC61"/>
    <mergeCell ref="BD61:BE61"/>
    <mergeCell ref="BF61:BG61"/>
    <mergeCell ref="BH61:BI61"/>
    <mergeCell ref="BJ61:BK61"/>
    <mergeCell ref="BL61:BM61"/>
    <mergeCell ref="BN61:BO61"/>
    <mergeCell ref="BP61:BQ61"/>
    <mergeCell ref="BR61:BS61"/>
    <mergeCell ref="BT61:BU61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P62:AQ62"/>
    <mergeCell ref="AR62:AS62"/>
    <mergeCell ref="AT62:AU62"/>
    <mergeCell ref="AV62:AW62"/>
    <mergeCell ref="AX62:AY62"/>
    <mergeCell ref="AZ62:BA62"/>
    <mergeCell ref="BB62:BC62"/>
    <mergeCell ref="BD62:BE62"/>
    <mergeCell ref="BF62:BG62"/>
    <mergeCell ref="BH62:BI62"/>
    <mergeCell ref="BJ62:BK62"/>
    <mergeCell ref="BL62:BM62"/>
    <mergeCell ref="BN62:BO62"/>
    <mergeCell ref="BP62:BQ62"/>
    <mergeCell ref="BR62:BS62"/>
    <mergeCell ref="BT62:BU62"/>
    <mergeCell ref="B63:C63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AP63:AQ63"/>
    <mergeCell ref="AR63:AS63"/>
    <mergeCell ref="AT63:AU63"/>
    <mergeCell ref="AV63:AW63"/>
    <mergeCell ref="AX63:AY63"/>
    <mergeCell ref="AZ63:BA63"/>
    <mergeCell ref="BB63:BC63"/>
    <mergeCell ref="BD63:BE63"/>
    <mergeCell ref="BF63:BG63"/>
    <mergeCell ref="BH63:BI63"/>
    <mergeCell ref="BJ63:BK63"/>
    <mergeCell ref="BL63:BM63"/>
    <mergeCell ref="BN63:BO63"/>
    <mergeCell ref="BP63:BQ63"/>
    <mergeCell ref="BR63:BS63"/>
    <mergeCell ref="BT63:BU63"/>
    <mergeCell ref="B64:C64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AP64:AQ64"/>
    <mergeCell ref="AR64:AS64"/>
    <mergeCell ref="AT64:AU64"/>
    <mergeCell ref="AV64:AW64"/>
    <mergeCell ref="AX64:AY64"/>
    <mergeCell ref="AZ64:BA64"/>
    <mergeCell ref="BB64:BC64"/>
    <mergeCell ref="BD64:BE64"/>
    <mergeCell ref="BF64:BG64"/>
    <mergeCell ref="BH64:BI64"/>
    <mergeCell ref="BJ64:BK64"/>
    <mergeCell ref="BL64:BM64"/>
    <mergeCell ref="BN64:BO64"/>
    <mergeCell ref="BP64:BQ64"/>
    <mergeCell ref="BR64:BS64"/>
    <mergeCell ref="BT64:BU64"/>
    <mergeCell ref="AN66:AO66"/>
    <mergeCell ref="B67:C67"/>
    <mergeCell ref="D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N67:AO67"/>
    <mergeCell ref="AP67:AQ67"/>
    <mergeCell ref="AR67:AS67"/>
    <mergeCell ref="AT67:AU67"/>
    <mergeCell ref="AV67:AW67"/>
    <mergeCell ref="AX67:AY67"/>
    <mergeCell ref="AZ67:BA67"/>
    <mergeCell ref="BB67:BC67"/>
    <mergeCell ref="BD67:BE67"/>
    <mergeCell ref="BF67:BG67"/>
    <mergeCell ref="BH67:BI67"/>
    <mergeCell ref="BJ67:BK67"/>
    <mergeCell ref="BL67:BM67"/>
    <mergeCell ref="BN67:BO67"/>
    <mergeCell ref="BP67:BQ67"/>
    <mergeCell ref="BR67:BS67"/>
    <mergeCell ref="BT67:BU67"/>
    <mergeCell ref="B68:C68"/>
    <mergeCell ref="D68:E68"/>
    <mergeCell ref="F68:G68"/>
    <mergeCell ref="H68:I68"/>
    <mergeCell ref="J68:K68"/>
    <mergeCell ref="L68:M68"/>
    <mergeCell ref="N68:O68"/>
    <mergeCell ref="P68:Q68"/>
    <mergeCell ref="R68:S68"/>
    <mergeCell ref="T68:U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L68:AM68"/>
    <mergeCell ref="AN68:AO68"/>
    <mergeCell ref="AP68:AQ68"/>
    <mergeCell ref="AR68:AS68"/>
    <mergeCell ref="AT68:AU68"/>
    <mergeCell ref="AV68:AW68"/>
    <mergeCell ref="AX68:AY68"/>
    <mergeCell ref="AZ68:BA68"/>
    <mergeCell ref="BB68:BC68"/>
    <mergeCell ref="BD68:BE68"/>
    <mergeCell ref="BF68:BG68"/>
    <mergeCell ref="BH68:BI68"/>
    <mergeCell ref="BJ68:BK68"/>
    <mergeCell ref="BL68:BM68"/>
    <mergeCell ref="BN68:BO68"/>
    <mergeCell ref="BP68:BQ68"/>
    <mergeCell ref="BR68:BS68"/>
    <mergeCell ref="BT68:BU68"/>
    <mergeCell ref="B69:C69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R69:AS69"/>
    <mergeCell ref="AT69:AU69"/>
    <mergeCell ref="AV69:AW69"/>
    <mergeCell ref="AX69:AY69"/>
    <mergeCell ref="AZ69:BA69"/>
    <mergeCell ref="BB69:BC69"/>
    <mergeCell ref="BD69:BE69"/>
    <mergeCell ref="BF69:BG69"/>
    <mergeCell ref="BH69:BI69"/>
    <mergeCell ref="BJ69:BK69"/>
    <mergeCell ref="BL69:BM69"/>
    <mergeCell ref="BN69:BO69"/>
    <mergeCell ref="BP69:BQ69"/>
    <mergeCell ref="BR69:BS69"/>
    <mergeCell ref="BT69:BU69"/>
    <mergeCell ref="B70:C70"/>
    <mergeCell ref="D70:E70"/>
    <mergeCell ref="F70:G70"/>
    <mergeCell ref="H70:I70"/>
    <mergeCell ref="J70:K70"/>
    <mergeCell ref="L70:M70"/>
    <mergeCell ref="N70:O70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P70:AQ70"/>
    <mergeCell ref="AR70:AS70"/>
    <mergeCell ref="AT70:AU70"/>
    <mergeCell ref="AV70:AW70"/>
    <mergeCell ref="AX70:AY70"/>
    <mergeCell ref="AZ70:BA70"/>
    <mergeCell ref="BB70:BC70"/>
    <mergeCell ref="BD70:BE70"/>
    <mergeCell ref="BF70:BG70"/>
    <mergeCell ref="BH70:BI70"/>
    <mergeCell ref="BJ70:BK70"/>
    <mergeCell ref="BL70:BM70"/>
    <mergeCell ref="BN70:BO70"/>
    <mergeCell ref="BP70:BQ70"/>
    <mergeCell ref="BR70:BS70"/>
    <mergeCell ref="BT70:BU70"/>
    <mergeCell ref="B71:C71"/>
    <mergeCell ref="D71:E71"/>
    <mergeCell ref="F71:G71"/>
    <mergeCell ref="H71:I71"/>
    <mergeCell ref="J71:K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N71:AO71"/>
    <mergeCell ref="AP71:AQ71"/>
    <mergeCell ref="AR71:AS71"/>
    <mergeCell ref="AT71:AU71"/>
    <mergeCell ref="AV71:AW71"/>
    <mergeCell ref="AX71:AY71"/>
    <mergeCell ref="AZ71:BA71"/>
    <mergeCell ref="BB71:BC71"/>
    <mergeCell ref="BD71:BE71"/>
    <mergeCell ref="BF71:BG71"/>
    <mergeCell ref="BH71:BI71"/>
    <mergeCell ref="BJ71:BK71"/>
    <mergeCell ref="BL71:BM71"/>
    <mergeCell ref="BN71:BO71"/>
    <mergeCell ref="BP71:BQ71"/>
    <mergeCell ref="BR71:BS71"/>
    <mergeCell ref="BT71:BU71"/>
    <mergeCell ref="B72:C72"/>
    <mergeCell ref="D72:E72"/>
    <mergeCell ref="F72:G72"/>
    <mergeCell ref="H72:I72"/>
    <mergeCell ref="J72:K72"/>
    <mergeCell ref="L72:M72"/>
    <mergeCell ref="N72:O72"/>
    <mergeCell ref="P72:Q72"/>
    <mergeCell ref="R72:S72"/>
    <mergeCell ref="T72:U72"/>
    <mergeCell ref="V72:W72"/>
    <mergeCell ref="X72:Y72"/>
    <mergeCell ref="Z72:AA72"/>
    <mergeCell ref="AB72:AC72"/>
    <mergeCell ref="AD72:AE72"/>
    <mergeCell ref="AF72:AG72"/>
    <mergeCell ref="AH72:AI72"/>
    <mergeCell ref="AJ72:AK72"/>
    <mergeCell ref="AL72:AM72"/>
    <mergeCell ref="AN72:AO72"/>
    <mergeCell ref="AP72:AQ72"/>
    <mergeCell ref="AR72:AS72"/>
    <mergeCell ref="AT72:AU72"/>
    <mergeCell ref="AV72:AW72"/>
    <mergeCell ref="AX72:AY72"/>
    <mergeCell ref="AZ72:BA72"/>
    <mergeCell ref="BB72:BC72"/>
    <mergeCell ref="BD72:BE72"/>
    <mergeCell ref="BF72:BG72"/>
    <mergeCell ref="BH72:BI72"/>
    <mergeCell ref="BJ72:BK72"/>
    <mergeCell ref="BL72:BM72"/>
    <mergeCell ref="BN72:BO72"/>
    <mergeCell ref="BP72:BQ72"/>
    <mergeCell ref="BR72:BS72"/>
    <mergeCell ref="BT72:BU72"/>
    <mergeCell ref="AN74:AO74"/>
    <mergeCell ref="B75:C75"/>
    <mergeCell ref="D75:E75"/>
    <mergeCell ref="F75:G75"/>
    <mergeCell ref="H75:I75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N75:AO75"/>
    <mergeCell ref="AP75:AQ75"/>
    <mergeCell ref="AR75:AS75"/>
    <mergeCell ref="AT75:AU75"/>
    <mergeCell ref="AV75:AW75"/>
    <mergeCell ref="AX75:AY75"/>
    <mergeCell ref="AZ75:BA75"/>
    <mergeCell ref="BB75:BC75"/>
    <mergeCell ref="BD75:BE75"/>
    <mergeCell ref="BF75:BG75"/>
    <mergeCell ref="BH75:BI75"/>
    <mergeCell ref="BJ75:BK75"/>
    <mergeCell ref="BL75:BM75"/>
    <mergeCell ref="BN75:BO75"/>
    <mergeCell ref="BP75:BQ75"/>
    <mergeCell ref="BR75:BS75"/>
    <mergeCell ref="BT75:BU75"/>
    <mergeCell ref="B76:C76"/>
    <mergeCell ref="D76:E76"/>
    <mergeCell ref="F76:G76"/>
    <mergeCell ref="H76:I76"/>
    <mergeCell ref="J76:K76"/>
    <mergeCell ref="L76:M76"/>
    <mergeCell ref="N76:O76"/>
    <mergeCell ref="P76:Q76"/>
    <mergeCell ref="R76:S76"/>
    <mergeCell ref="T76:U76"/>
    <mergeCell ref="V76:W76"/>
    <mergeCell ref="X76:Y76"/>
    <mergeCell ref="Z76:AA76"/>
    <mergeCell ref="AB76:AC76"/>
    <mergeCell ref="AD76:AE76"/>
    <mergeCell ref="AF76:AG76"/>
    <mergeCell ref="AH76:AI76"/>
    <mergeCell ref="AJ76:AK76"/>
    <mergeCell ref="AL76:AM76"/>
    <mergeCell ref="AN76:AO76"/>
    <mergeCell ref="AP76:AQ76"/>
    <mergeCell ref="AR76:AS76"/>
    <mergeCell ref="AT76:AU76"/>
    <mergeCell ref="AV76:AW76"/>
    <mergeCell ref="AX76:AY76"/>
    <mergeCell ref="AZ76:BA76"/>
    <mergeCell ref="BB76:BC76"/>
    <mergeCell ref="BD76:BE76"/>
    <mergeCell ref="BF76:BG76"/>
    <mergeCell ref="BH76:BI76"/>
    <mergeCell ref="BJ76:BK76"/>
    <mergeCell ref="BL76:BM76"/>
    <mergeCell ref="BN76:BO76"/>
    <mergeCell ref="BP76:BQ76"/>
    <mergeCell ref="BR76:BS76"/>
    <mergeCell ref="BT76:BU76"/>
    <mergeCell ref="B77:C77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AR77:AS77"/>
    <mergeCell ref="AT77:AU77"/>
    <mergeCell ref="AV77:AW77"/>
    <mergeCell ref="AX77:AY77"/>
    <mergeCell ref="AZ77:BA77"/>
    <mergeCell ref="BB77:BC77"/>
    <mergeCell ref="BD77:BE77"/>
    <mergeCell ref="BF77:BG77"/>
    <mergeCell ref="BH77:BI77"/>
    <mergeCell ref="BJ77:BK77"/>
    <mergeCell ref="BL77:BM77"/>
    <mergeCell ref="BN77:BO77"/>
    <mergeCell ref="BP77:BQ77"/>
    <mergeCell ref="BR77:BS77"/>
    <mergeCell ref="BT77:BU77"/>
    <mergeCell ref="B78:C78"/>
    <mergeCell ref="D78:E78"/>
    <mergeCell ref="F78:G78"/>
    <mergeCell ref="H78:I78"/>
    <mergeCell ref="J78:K78"/>
    <mergeCell ref="L78:M78"/>
    <mergeCell ref="N78:O78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N78:AO78"/>
    <mergeCell ref="AP78:AQ78"/>
    <mergeCell ref="AR78:AS78"/>
    <mergeCell ref="AT78:AU78"/>
    <mergeCell ref="AV78:AW78"/>
    <mergeCell ref="AX78:AY78"/>
    <mergeCell ref="AZ78:BA78"/>
    <mergeCell ref="BB78:BC78"/>
    <mergeCell ref="BD78:BE78"/>
    <mergeCell ref="BF78:BG78"/>
    <mergeCell ref="BH78:BI78"/>
    <mergeCell ref="BJ78:BK78"/>
    <mergeCell ref="BL78:BM78"/>
    <mergeCell ref="BN78:BO78"/>
    <mergeCell ref="BP78:BQ78"/>
    <mergeCell ref="BR78:BS78"/>
    <mergeCell ref="BT78:BU78"/>
    <mergeCell ref="B79:C79"/>
    <mergeCell ref="D79:E79"/>
    <mergeCell ref="F79:G79"/>
    <mergeCell ref="H79:I79"/>
    <mergeCell ref="J79:K79"/>
    <mergeCell ref="L79:M79"/>
    <mergeCell ref="N79:O79"/>
    <mergeCell ref="P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AL79:AM79"/>
    <mergeCell ref="AN79:AO79"/>
    <mergeCell ref="AP79:AQ79"/>
    <mergeCell ref="AR79:AS79"/>
    <mergeCell ref="AT79:AU79"/>
    <mergeCell ref="AV79:AW79"/>
    <mergeCell ref="AX79:AY79"/>
    <mergeCell ref="AZ79:BA79"/>
    <mergeCell ref="BB79:BC79"/>
    <mergeCell ref="BD79:BE79"/>
    <mergeCell ref="BF79:BG79"/>
    <mergeCell ref="BH79:BI79"/>
    <mergeCell ref="BJ79:BK79"/>
    <mergeCell ref="BL79:BM79"/>
    <mergeCell ref="BN79:BO79"/>
    <mergeCell ref="BP79:BQ79"/>
    <mergeCell ref="BR79:BS79"/>
    <mergeCell ref="BT79:BU79"/>
    <mergeCell ref="B80:C80"/>
    <mergeCell ref="D80:E80"/>
    <mergeCell ref="F80:G80"/>
    <mergeCell ref="H80:I80"/>
    <mergeCell ref="J80:K80"/>
    <mergeCell ref="L80:M80"/>
    <mergeCell ref="N80:O80"/>
    <mergeCell ref="P80:Q80"/>
    <mergeCell ref="R80:S80"/>
    <mergeCell ref="T80:U80"/>
    <mergeCell ref="V80:W80"/>
    <mergeCell ref="X80:Y80"/>
    <mergeCell ref="Z80:AA80"/>
    <mergeCell ref="AB80:AC80"/>
    <mergeCell ref="AD80:AE80"/>
    <mergeCell ref="AF80:AG80"/>
    <mergeCell ref="AH80:AI80"/>
    <mergeCell ref="AJ80:AK80"/>
    <mergeCell ref="AL80:AM80"/>
    <mergeCell ref="AN80:AO80"/>
    <mergeCell ref="AP80:AQ80"/>
    <mergeCell ref="AR80:AS80"/>
    <mergeCell ref="AT80:AU80"/>
    <mergeCell ref="AV80:AW80"/>
    <mergeCell ref="AX80:AY80"/>
    <mergeCell ref="AZ80:BA80"/>
    <mergeCell ref="BB80:BC80"/>
    <mergeCell ref="BD80:BE80"/>
    <mergeCell ref="BF80:BG80"/>
    <mergeCell ref="BH80:BI80"/>
    <mergeCell ref="BJ80:BK80"/>
    <mergeCell ref="BL80:BM80"/>
    <mergeCell ref="BN80:BO80"/>
    <mergeCell ref="BP80:BQ80"/>
    <mergeCell ref="BR80:BS80"/>
    <mergeCell ref="BT80:BU80"/>
    <mergeCell ref="B81:C81"/>
    <mergeCell ref="D81:E81"/>
    <mergeCell ref="F81:G81"/>
    <mergeCell ref="H81:I81"/>
    <mergeCell ref="J81:K81"/>
    <mergeCell ref="L81:M81"/>
    <mergeCell ref="N81:O81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AR81:AS81"/>
    <mergeCell ref="AT81:AU81"/>
    <mergeCell ref="AV81:AW81"/>
    <mergeCell ref="AX81:AY81"/>
    <mergeCell ref="AZ81:BA81"/>
    <mergeCell ref="BB81:BC81"/>
    <mergeCell ref="BD81:BE81"/>
    <mergeCell ref="BF81:BG81"/>
    <mergeCell ref="BH81:BI81"/>
    <mergeCell ref="BJ81:BK81"/>
    <mergeCell ref="BL81:BM81"/>
    <mergeCell ref="BN81:BO81"/>
    <mergeCell ref="BP81:BQ81"/>
    <mergeCell ref="BR81:BS81"/>
    <mergeCell ref="BT81:BU81"/>
    <mergeCell ref="B82:C82"/>
    <mergeCell ref="D82:E82"/>
    <mergeCell ref="F82:G82"/>
    <mergeCell ref="H82:I82"/>
    <mergeCell ref="J82:K82"/>
    <mergeCell ref="L82:M82"/>
    <mergeCell ref="N82:O82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N82:AO82"/>
    <mergeCell ref="AP82:AQ82"/>
    <mergeCell ref="AR82:AS82"/>
    <mergeCell ref="AT82:AU82"/>
    <mergeCell ref="AV82:AW82"/>
    <mergeCell ref="AX82:AY82"/>
    <mergeCell ref="AZ82:BA82"/>
    <mergeCell ref="BB82:BC82"/>
    <mergeCell ref="BD82:BE82"/>
    <mergeCell ref="BF82:BG82"/>
    <mergeCell ref="BH82:BI82"/>
    <mergeCell ref="BJ82:BK82"/>
    <mergeCell ref="BL82:BM82"/>
    <mergeCell ref="BN82:BO82"/>
    <mergeCell ref="BP82:BQ82"/>
    <mergeCell ref="BR82:BS82"/>
    <mergeCell ref="BT82:BU82"/>
    <mergeCell ref="B83:C83"/>
    <mergeCell ref="D83:E83"/>
    <mergeCell ref="F83:G83"/>
    <mergeCell ref="H83:I83"/>
    <mergeCell ref="J83:K83"/>
    <mergeCell ref="L83:M83"/>
    <mergeCell ref="N83:O83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AJ83:AK83"/>
    <mergeCell ref="AL83:AM83"/>
    <mergeCell ref="AN83:AO83"/>
    <mergeCell ref="AP83:AQ83"/>
    <mergeCell ref="AR83:AS83"/>
    <mergeCell ref="AT83:AU83"/>
    <mergeCell ref="AV83:AW83"/>
    <mergeCell ref="AX83:AY83"/>
    <mergeCell ref="AZ83:BA83"/>
    <mergeCell ref="BB83:BC83"/>
    <mergeCell ref="BD83:BE83"/>
    <mergeCell ref="BF83:BG83"/>
    <mergeCell ref="BH83:BI83"/>
    <mergeCell ref="BJ83:BK83"/>
    <mergeCell ref="BL83:BM83"/>
    <mergeCell ref="BN83:BO83"/>
    <mergeCell ref="BP83:BQ83"/>
    <mergeCell ref="BR83:BS83"/>
    <mergeCell ref="BT83:BU83"/>
    <mergeCell ref="B84:C84"/>
    <mergeCell ref="D84:E84"/>
    <mergeCell ref="F84:G84"/>
    <mergeCell ref="H84:I84"/>
    <mergeCell ref="J84:K84"/>
    <mergeCell ref="L84:M84"/>
    <mergeCell ref="N84:O84"/>
    <mergeCell ref="P84:Q84"/>
    <mergeCell ref="R84:S84"/>
    <mergeCell ref="T84:U84"/>
    <mergeCell ref="V84:W84"/>
    <mergeCell ref="X84:Y84"/>
    <mergeCell ref="Z84:AA84"/>
    <mergeCell ref="AB84:AC84"/>
    <mergeCell ref="AD84:AE84"/>
    <mergeCell ref="AF84:AG84"/>
    <mergeCell ref="AH84:AI84"/>
    <mergeCell ref="AJ84:AK84"/>
    <mergeCell ref="AL84:AM84"/>
    <mergeCell ref="AN84:AO84"/>
    <mergeCell ref="AP84:AQ84"/>
    <mergeCell ref="AR84:AS84"/>
    <mergeCell ref="AT84:AU84"/>
    <mergeCell ref="AV84:AW84"/>
    <mergeCell ref="AX84:AY84"/>
    <mergeCell ref="AZ84:BA84"/>
    <mergeCell ref="BB84:BC84"/>
    <mergeCell ref="BD84:BE84"/>
    <mergeCell ref="BF84:BG84"/>
    <mergeCell ref="BH84:BI84"/>
    <mergeCell ref="BJ84:BK84"/>
    <mergeCell ref="BL84:BM84"/>
    <mergeCell ref="BN84:BO84"/>
    <mergeCell ref="BP84:BQ84"/>
    <mergeCell ref="BR84:BS84"/>
    <mergeCell ref="BT84:BU84"/>
    <mergeCell ref="AN86:AO86"/>
    <mergeCell ref="A87:A88"/>
    <mergeCell ref="B87:C87"/>
    <mergeCell ref="D87:E87"/>
    <mergeCell ref="F87:G87"/>
    <mergeCell ref="H87:I87"/>
    <mergeCell ref="J87:K87"/>
    <mergeCell ref="L87:M87"/>
    <mergeCell ref="N87:O87"/>
    <mergeCell ref="P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AJ87:AK87"/>
    <mergeCell ref="AL87:AM87"/>
    <mergeCell ref="AN87:AO87"/>
    <mergeCell ref="AP87:AQ87"/>
    <mergeCell ref="AR87:AS87"/>
    <mergeCell ref="AT87:AU87"/>
    <mergeCell ref="AV87:AW87"/>
    <mergeCell ref="AX87:AY87"/>
    <mergeCell ref="AZ87:BA87"/>
    <mergeCell ref="BB87:BC87"/>
    <mergeCell ref="BD87:BE87"/>
    <mergeCell ref="BF87:BG87"/>
    <mergeCell ref="BH87:BI87"/>
    <mergeCell ref="BJ87:BK87"/>
    <mergeCell ref="BL87:BM87"/>
    <mergeCell ref="BN87:BO87"/>
    <mergeCell ref="BP87:BQ87"/>
    <mergeCell ref="BR87:BS87"/>
    <mergeCell ref="BT87:BU87"/>
    <mergeCell ref="B98:C98"/>
    <mergeCell ref="D98:E98"/>
    <mergeCell ref="F98:G98"/>
    <mergeCell ref="H98:I98"/>
    <mergeCell ref="J98:K98"/>
    <mergeCell ref="L98:M98"/>
    <mergeCell ref="N98:O98"/>
    <mergeCell ref="P98:Q98"/>
    <mergeCell ref="R98:S98"/>
    <mergeCell ref="T98:U98"/>
    <mergeCell ref="V98:W98"/>
    <mergeCell ref="X98:Y98"/>
    <mergeCell ref="Z98:AA98"/>
    <mergeCell ref="AB98:AC98"/>
    <mergeCell ref="AD98:AE98"/>
    <mergeCell ref="AF98:AG98"/>
    <mergeCell ref="AH98:AI98"/>
    <mergeCell ref="AJ98:AK98"/>
    <mergeCell ref="BB98:BC98"/>
    <mergeCell ref="BD98:BE98"/>
    <mergeCell ref="BF98:BG98"/>
    <mergeCell ref="BH98:BI98"/>
    <mergeCell ref="AL98:AM98"/>
    <mergeCell ref="AN98:AO98"/>
    <mergeCell ref="AP98:AQ98"/>
    <mergeCell ref="AR98:AS98"/>
    <mergeCell ref="AT98:AU98"/>
    <mergeCell ref="AV98:AW98"/>
    <mergeCell ref="A99:AW99"/>
    <mergeCell ref="A101:BU104"/>
    <mergeCell ref="BJ98:BK98"/>
    <mergeCell ref="BL98:BM98"/>
    <mergeCell ref="BN98:BO98"/>
    <mergeCell ref="BP98:BQ98"/>
    <mergeCell ref="BR98:BS98"/>
    <mergeCell ref="BT98:BU98"/>
    <mergeCell ref="AX98:AY98"/>
    <mergeCell ref="AZ98:BA98"/>
  </mergeCells>
  <conditionalFormatting sqref="A101 BV101:IV104">
    <cfRule type="cellIs" priority="1" dxfId="8" operator="equal">
      <formula>"N/A"</formula>
    </cfRule>
  </conditionalFormatting>
  <conditionalFormatting sqref="R49:S50 V49:AW50">
    <cfRule type="cellIs" priority="4" dxfId="9" operator="equal">
      <formula>"N/A"</formula>
    </cfRule>
  </conditionalFormatting>
  <conditionalFormatting sqref="R43:AW48">
    <cfRule type="cellIs" priority="5" dxfId="9" operator="equal">
      <formula>"N/A"</formula>
    </cfRule>
  </conditionalFormatting>
  <conditionalFormatting sqref="R51:AW54">
    <cfRule type="cellIs" priority="3" dxfId="9" operator="equal">
      <formula>"N/A"</formula>
    </cfRule>
  </conditionalFormatting>
  <conditionalFormatting sqref="AX43:BU54">
    <cfRule type="cellIs" priority="2" dxfId="9" operator="equal">
      <formula>"N/A"</formula>
    </cfRule>
  </conditionalFormatting>
  <printOptions horizontalCentered="1"/>
  <pageMargins left="0" right="0" top="0.1968503937007874" bottom="0.1968503937007874" header="0" footer="0"/>
  <pageSetup fitToHeight="4" horizontalDpi="300" verticalDpi="300" orientation="portrait" paperSize="9" scale="58" r:id="rId2"/>
  <headerFooter>
    <oddHeader>&amp;C&amp;"Times New Roman,Normal"&amp;12&amp;A</oddHeader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 Pires</dc:creator>
  <cp:keywords/>
  <dc:description/>
  <cp:lastModifiedBy>Raquel Vaccari</cp:lastModifiedBy>
  <cp:lastPrinted>2024-06-10T11:35:09Z</cp:lastPrinted>
  <dcterms:created xsi:type="dcterms:W3CDTF">2024-06-10T11:32:04Z</dcterms:created>
  <dcterms:modified xsi:type="dcterms:W3CDTF">2024-06-11T21:26:36Z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